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<sst xmlns="http://schemas.openxmlformats.org/spreadsheetml/2006/main" count="45" uniqueCount="35">
  <si>
    <t xml:space="preserve">Q1</t>
  </si>
  <si>
    <t xml:space="preserve">H1</t>
  </si>
  <si>
    <t xml:space="preserve">P1</t>
  </si>
  <si>
    <t xml:space="preserve">Pompa 1</t>
  </si>
  <si>
    <t xml:space="preserve">m3/h</t>
  </si>
  <si>
    <t xml:space="preserve">m</t>
  </si>
  <si>
    <t xml:space="preserve">kW</t>
  </si>
  <si>
    <t xml:space="preserve">Eta1</t>
  </si>
  <si>
    <t xml:space="preserve">Q 21</t>
  </si>
  <si>
    <t xml:space="preserve">Q 32</t>
  </si>
  <si>
    <t xml:space="preserve">Q 21^2</t>
  </si>
  <si>
    <t xml:space="preserve">Q 32^2</t>
  </si>
  <si>
    <t xml:space="preserve">H 21</t>
  </si>
  <si>
    <t xml:space="preserve">H 32</t>
  </si>
  <si>
    <t xml:space="preserve">P 21</t>
  </si>
  <si>
    <t xml:space="preserve">P 32</t>
  </si>
  <si>
    <t xml:space="preserve">A2</t>
  </si>
  <si>
    <t xml:space="preserve">A1</t>
  </si>
  <si>
    <t xml:space="preserve">A0</t>
  </si>
  <si>
    <t xml:space="preserve">B2</t>
  </si>
  <si>
    <t xml:space="preserve">B1</t>
  </si>
  <si>
    <t xml:space="preserve">B0</t>
  </si>
  <si>
    <t xml:space="preserve">Przeliczenie charakterystyk pompy</t>
  </si>
  <si>
    <t xml:space="preserve">n</t>
  </si>
  <si>
    <t xml:space="preserve">m0</t>
  </si>
  <si>
    <t xml:space="preserve">r</t>
  </si>
  <si>
    <t xml:space="preserve">Q1n</t>
  </si>
  <si>
    <t xml:space="preserve">H1n</t>
  </si>
  <si>
    <t xml:space="preserve">P1n</t>
  </si>
  <si>
    <t xml:space="preserve">Eta1n</t>
  </si>
  <si>
    <t xml:space="preserve">A1 r</t>
  </si>
  <si>
    <t xml:space="preserve">A0 r^2</t>
  </si>
  <si>
    <t xml:space="preserve">B2 r</t>
  </si>
  <si>
    <t xml:space="preserve">B1 r^2</t>
  </si>
  <si>
    <t xml:space="preserve">B0 r^3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</si>
</sst>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#,##0.000"/>
    <numFmt numFmtId="167" formatCode="#,##0.0000000"/>
    <numFmt numFmtId="168" formatCode="#,##0.000000"/>
    <numFmt numFmtId="169" formatCode="#,##0.00000000"/>
    <numFmt numFmtId="170" formatCode="#,##0.00000"/>
    <numFmt numFmtId="171" formatCode="#,##0.0"/>
  </numFmts>
  <fonts count="8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i val="true"/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6F9D4"/>
        <bgColor rgb="FFFFFFFF"/>
      </patternFill>
    </fill>
    <fill>
      <patternFill patternType="solid">
        <fgColor rgb="FFE8F2A1"/>
        <bgColor rgb="FFF6F9D4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6F9D4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8F2A1"/>
      <rgbColor rgb="FF99CCFF"/>
      <rgbColor rgb="FFFF99CC"/>
      <rgbColor rgb="FFCC99FF"/>
      <rgbColor rgb="FFFFCC99"/>
      <rgbColor rgb="FF3366FF"/>
      <rgbColor rgb="FF33CCCC"/>
      <rgbColor rgb="FFAECF00"/>
      <rgbColor rgb="FFFFD320"/>
      <rgbColor rgb="FFFF950E"/>
      <rgbColor rgb="FFFF420E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4B1F6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scatterChart>
        <c:scatterStyle val="line"/>
        <c:varyColors val="0"/>
        <c:ser>
          <c:idx val="0"/>
          <c:order val="0"/>
          <c:tx>
            <c:strRef>
              <c:f>Arkusz1!$H$4</c:f>
              <c:strCache>
                <c:ptCount val="1"/>
                <c:pt idx="0">
                  <c:v>H1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Arkusz1!$G$5:$G$17</c:f>
              <c:numCache>
                <c:formatCode>General</c:formatCode>
                <c:ptCount val="13"/>
                <c:pt idx="1">
                  <c:v>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  <c:pt idx="7">
                  <c:v>120</c:v>
                </c:pt>
                <c:pt idx="8">
                  <c:v>140</c:v>
                </c:pt>
                <c:pt idx="9">
                  <c:v>160</c:v>
                </c:pt>
                <c:pt idx="10">
                  <c:v>180</c:v>
                </c:pt>
                <c:pt idx="11">
                  <c:v>200</c:v>
                </c:pt>
                <c:pt idx="12">
                  <c:v>220</c:v>
                </c:pt>
              </c:numCache>
            </c:numRef>
          </c:xVal>
          <c:yVal>
            <c:numRef>
              <c:f>Arkusz1!$H$5:$H$17</c:f>
              <c:numCache>
                <c:formatCode>General</c:formatCode>
                <c:ptCount val="13"/>
                <c:pt idx="1">
                  <c:v>81.7551020408163</c:v>
                </c:pt>
                <c:pt idx="2">
                  <c:v>82.0408163265306</c:v>
                </c:pt>
                <c:pt idx="3">
                  <c:v>81.5102040816327</c:v>
                </c:pt>
                <c:pt idx="4">
                  <c:v>80.1632653061224</c:v>
                </c:pt>
                <c:pt idx="5">
                  <c:v>78</c:v>
                </c:pt>
                <c:pt idx="6">
                  <c:v>75.0204081632653</c:v>
                </c:pt>
                <c:pt idx="7">
                  <c:v>71.2244897959184</c:v>
                </c:pt>
                <c:pt idx="8">
                  <c:v>66.6122448979592</c:v>
                </c:pt>
                <c:pt idx="9">
                  <c:v>61.1836734693878</c:v>
                </c:pt>
                <c:pt idx="10">
                  <c:v>54.9387755102041</c:v>
                </c:pt>
                <c:pt idx="11">
                  <c:v>47.8775510204082</c:v>
                </c:pt>
                <c:pt idx="12">
                  <c:v>40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Arkusz1!$I$4</c:f>
              <c:strCache>
                <c:ptCount val="1"/>
                <c:pt idx="0">
                  <c:v>P1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Arkusz1!$G$5:$G$17</c:f>
              <c:numCache>
                <c:formatCode>General</c:formatCode>
                <c:ptCount val="13"/>
                <c:pt idx="1">
                  <c:v>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  <c:pt idx="7">
                  <c:v>120</c:v>
                </c:pt>
                <c:pt idx="8">
                  <c:v>140</c:v>
                </c:pt>
                <c:pt idx="9">
                  <c:v>160</c:v>
                </c:pt>
                <c:pt idx="10">
                  <c:v>180</c:v>
                </c:pt>
                <c:pt idx="11">
                  <c:v>200</c:v>
                </c:pt>
                <c:pt idx="12">
                  <c:v>220</c:v>
                </c:pt>
              </c:numCache>
            </c:numRef>
          </c:xVal>
          <c:yVal>
            <c:numRef>
              <c:f>Arkusz1!$I$5:$I$17</c:f>
              <c:numCache>
                <c:formatCode>General</c:formatCode>
                <c:ptCount val="13"/>
                <c:pt idx="1">
                  <c:v>24.6938775510204</c:v>
                </c:pt>
                <c:pt idx="2">
                  <c:v>27.265306122449</c:v>
                </c:pt>
                <c:pt idx="3">
                  <c:v>29.6734693877551</c:v>
                </c:pt>
                <c:pt idx="4">
                  <c:v>31.9183673469388</c:v>
                </c:pt>
                <c:pt idx="5">
                  <c:v>34</c:v>
                </c:pt>
                <c:pt idx="6">
                  <c:v>35.9183673469388</c:v>
                </c:pt>
                <c:pt idx="7">
                  <c:v>37.6734693877551</c:v>
                </c:pt>
                <c:pt idx="8">
                  <c:v>39.265306122449</c:v>
                </c:pt>
                <c:pt idx="9">
                  <c:v>40.6938775510204</c:v>
                </c:pt>
                <c:pt idx="10">
                  <c:v>41.9591836734694</c:v>
                </c:pt>
                <c:pt idx="11">
                  <c:v>43.0612244897959</c:v>
                </c:pt>
                <c:pt idx="12">
                  <c:v>44</c:v>
                </c:pt>
              </c:numCache>
            </c:numRef>
          </c:yVal>
          <c:smooth val="0"/>
        </c:ser>
        <c:axId val="31486375"/>
        <c:axId val="77534268"/>
      </c:scatterChart>
      <c:scatterChart>
        <c:scatterStyle val="line"/>
        <c:varyColors val="0"/>
        <c:ser>
          <c:idx val="2"/>
          <c:order val="2"/>
          <c:tx>
            <c:strRef>
              <c:f>Arkusz1!$J$4</c:f>
              <c:strCache>
                <c:ptCount val="1"/>
                <c:pt idx="0">
                  <c:v>Eta1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Arkusz1!$G$5:$G$17</c:f>
              <c:numCache>
                <c:formatCode>General</c:formatCode>
                <c:ptCount val="13"/>
                <c:pt idx="1">
                  <c:v>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  <c:pt idx="7">
                  <c:v>120</c:v>
                </c:pt>
                <c:pt idx="8">
                  <c:v>140</c:v>
                </c:pt>
                <c:pt idx="9">
                  <c:v>160</c:v>
                </c:pt>
                <c:pt idx="10">
                  <c:v>180</c:v>
                </c:pt>
                <c:pt idx="11">
                  <c:v>200</c:v>
                </c:pt>
                <c:pt idx="12">
                  <c:v>220</c:v>
                </c:pt>
              </c:numCache>
            </c:numRef>
          </c:xVal>
          <c:yVal>
            <c:numRef>
              <c:f>Arkusz1!$J$5:$J$17</c:f>
              <c:numCache>
                <c:formatCode>General</c:formatCode>
                <c:ptCount val="13"/>
                <c:pt idx="1">
                  <c:v>0</c:v>
                </c:pt>
                <c:pt idx="2">
                  <c:v>0.163989520958084</c:v>
                </c:pt>
                <c:pt idx="3">
                  <c:v>0.299412654745529</c:v>
                </c:pt>
                <c:pt idx="4">
                  <c:v>0.410631713554987</c:v>
                </c:pt>
                <c:pt idx="5">
                  <c:v>0.500117647058824</c:v>
                </c:pt>
                <c:pt idx="6">
                  <c:v>0.569153409090909</c:v>
                </c:pt>
                <c:pt idx="7">
                  <c:v>0.618217768147346</c:v>
                </c:pt>
                <c:pt idx="8">
                  <c:v>0.647201663201663</c:v>
                </c:pt>
                <c:pt idx="9">
                  <c:v>0.655530591775326</c:v>
                </c:pt>
                <c:pt idx="10">
                  <c:v>0.642230544747082</c:v>
                </c:pt>
                <c:pt idx="11">
                  <c:v>0.605957345971564</c:v>
                </c:pt>
                <c:pt idx="12">
                  <c:v>0.545</c:v>
                </c:pt>
              </c:numCache>
            </c:numRef>
          </c:yVal>
          <c:smooth val="0"/>
        </c:ser>
        <c:axId val="88554774"/>
        <c:axId val="16167100"/>
      </c:scatterChart>
      <c:valAx>
        <c:axId val="31486375"/>
        <c:scaling>
          <c:orientation val="minMax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Q [m^3/h]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7534268"/>
        <c:crosses val="autoZero"/>
        <c:crossBetween val="midCat"/>
      </c:valAx>
      <c:valAx>
        <c:axId val="7753426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H [m]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1486375"/>
        <c:crosses val="autoZero"/>
        <c:crossBetween val="midCat"/>
      </c:valAx>
      <c:valAx>
        <c:axId val="8855477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6167100"/>
        <c:crossBetween val="midCat"/>
      </c:valAx>
      <c:valAx>
        <c:axId val="16167100"/>
        <c:scaling>
          <c:orientation val="minMax"/>
          <c:max val="0.9"/>
        </c:scaling>
        <c:delete val="0"/>
        <c:axPos val="r"/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Eta [-]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.0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8554774"/>
        <c:crosses val="max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scatterChart>
        <c:scatterStyle val="line"/>
        <c:varyColors val="0"/>
        <c:ser>
          <c:idx val="0"/>
          <c:order val="0"/>
          <c:tx>
            <c:strRef>
              <c:f>Arkusz1!$H$4</c:f>
              <c:strCache>
                <c:ptCount val="1"/>
                <c:pt idx="0">
                  <c:v>H1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Arkusz1!$G$5:$G$17</c:f>
              <c:numCache>
                <c:formatCode>General</c:formatCode>
                <c:ptCount val="13"/>
                <c:pt idx="1">
                  <c:v>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  <c:pt idx="7">
                  <c:v>120</c:v>
                </c:pt>
                <c:pt idx="8">
                  <c:v>140</c:v>
                </c:pt>
                <c:pt idx="9">
                  <c:v>160</c:v>
                </c:pt>
                <c:pt idx="10">
                  <c:v>180</c:v>
                </c:pt>
                <c:pt idx="11">
                  <c:v>200</c:v>
                </c:pt>
                <c:pt idx="12">
                  <c:v>220</c:v>
                </c:pt>
              </c:numCache>
            </c:numRef>
          </c:xVal>
          <c:yVal>
            <c:numRef>
              <c:f>Arkusz1!$H$5:$H$17</c:f>
              <c:numCache>
                <c:formatCode>General</c:formatCode>
                <c:ptCount val="13"/>
                <c:pt idx="1">
                  <c:v>81.7551020408163</c:v>
                </c:pt>
                <c:pt idx="2">
                  <c:v>82.0408163265306</c:v>
                </c:pt>
                <c:pt idx="3">
                  <c:v>81.5102040816327</c:v>
                </c:pt>
                <c:pt idx="4">
                  <c:v>80.1632653061224</c:v>
                </c:pt>
                <c:pt idx="5">
                  <c:v>78</c:v>
                </c:pt>
                <c:pt idx="6">
                  <c:v>75.0204081632653</c:v>
                </c:pt>
                <c:pt idx="7">
                  <c:v>71.2244897959184</c:v>
                </c:pt>
                <c:pt idx="8">
                  <c:v>66.6122448979592</c:v>
                </c:pt>
                <c:pt idx="9">
                  <c:v>61.1836734693878</c:v>
                </c:pt>
                <c:pt idx="10">
                  <c:v>54.9387755102041</c:v>
                </c:pt>
                <c:pt idx="11">
                  <c:v>47.8775510204082</c:v>
                </c:pt>
                <c:pt idx="12">
                  <c:v>40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Arkusz1!$I$4</c:f>
              <c:strCache>
                <c:ptCount val="1"/>
                <c:pt idx="0">
                  <c:v>P1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Arkusz1!$G$5:$G$17</c:f>
              <c:numCache>
                <c:formatCode>General</c:formatCode>
                <c:ptCount val="13"/>
                <c:pt idx="1">
                  <c:v>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  <c:pt idx="7">
                  <c:v>120</c:v>
                </c:pt>
                <c:pt idx="8">
                  <c:v>140</c:v>
                </c:pt>
                <c:pt idx="9">
                  <c:v>160</c:v>
                </c:pt>
                <c:pt idx="10">
                  <c:v>180</c:v>
                </c:pt>
                <c:pt idx="11">
                  <c:v>200</c:v>
                </c:pt>
                <c:pt idx="12">
                  <c:v>220</c:v>
                </c:pt>
              </c:numCache>
            </c:numRef>
          </c:xVal>
          <c:yVal>
            <c:numRef>
              <c:f>Arkusz1!$I$5:$I$17</c:f>
              <c:numCache>
                <c:formatCode>General</c:formatCode>
                <c:ptCount val="13"/>
                <c:pt idx="1">
                  <c:v>24.6938775510204</c:v>
                </c:pt>
                <c:pt idx="2">
                  <c:v>27.265306122449</c:v>
                </c:pt>
                <c:pt idx="3">
                  <c:v>29.6734693877551</c:v>
                </c:pt>
                <c:pt idx="4">
                  <c:v>31.9183673469388</c:v>
                </c:pt>
                <c:pt idx="5">
                  <c:v>34</c:v>
                </c:pt>
                <c:pt idx="6">
                  <c:v>35.9183673469388</c:v>
                </c:pt>
                <c:pt idx="7">
                  <c:v>37.6734693877551</c:v>
                </c:pt>
                <c:pt idx="8">
                  <c:v>39.265306122449</c:v>
                </c:pt>
                <c:pt idx="9">
                  <c:v>40.6938775510204</c:v>
                </c:pt>
                <c:pt idx="10">
                  <c:v>41.9591836734694</c:v>
                </c:pt>
                <c:pt idx="11">
                  <c:v>43.0612244897959</c:v>
                </c:pt>
                <c:pt idx="12">
                  <c:v>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Arkusz1!$H$34:$H$34</c:f>
              <c:strCache>
                <c:ptCount val="1"/>
                <c:pt idx="0">
                  <c:v>H1n</c:v>
                </c:pt>
              </c:strCache>
            </c:strRef>
          </c:tx>
          <c:spPr>
            <a:solidFill>
              <a:srgbClr val="aecf00"/>
            </a:solidFill>
            <a:ln w="28800">
              <a:solidFill>
                <a:srgbClr val="aecf00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Arkusz1!$G$36:$G$47</c:f>
              <c:numCache>
                <c:formatCode>General</c:formatCode>
                <c:ptCount val="12"/>
                <c:pt idx="0">
                  <c:v>0</c:v>
                </c:pt>
                <c:pt idx="1">
                  <c:v>16.6666666666667</c:v>
                </c:pt>
                <c:pt idx="2">
                  <c:v>33.3333333333333</c:v>
                </c:pt>
                <c:pt idx="3">
                  <c:v>50</c:v>
                </c:pt>
                <c:pt idx="4">
                  <c:v>66.6666666666667</c:v>
                </c:pt>
                <c:pt idx="5">
                  <c:v>83.3333333333333</c:v>
                </c:pt>
                <c:pt idx="6">
                  <c:v>100</c:v>
                </c:pt>
                <c:pt idx="7">
                  <c:v>116.666666666667</c:v>
                </c:pt>
                <c:pt idx="8">
                  <c:v>133.333333333333</c:v>
                </c:pt>
                <c:pt idx="9">
                  <c:v>150</c:v>
                </c:pt>
                <c:pt idx="10">
                  <c:v>166.666666666667</c:v>
                </c:pt>
                <c:pt idx="11">
                  <c:v>183.333333333333</c:v>
                </c:pt>
              </c:numCache>
            </c:numRef>
          </c:xVal>
          <c:yVal>
            <c:numRef>
              <c:f>Arkusz1!$H$36:$H$47</c:f>
              <c:numCache>
                <c:formatCode>General</c:formatCode>
                <c:ptCount val="12"/>
                <c:pt idx="0">
                  <c:v>56.7743764172336</c:v>
                </c:pt>
                <c:pt idx="1">
                  <c:v>56.9727891156462</c:v>
                </c:pt>
                <c:pt idx="2">
                  <c:v>56.6043083900227</c:v>
                </c:pt>
                <c:pt idx="3">
                  <c:v>55.6689342403628</c:v>
                </c:pt>
                <c:pt idx="4">
                  <c:v>54.1666666666666</c:v>
                </c:pt>
                <c:pt idx="5">
                  <c:v>52.0975056689342</c:v>
                </c:pt>
                <c:pt idx="6">
                  <c:v>49.4614512471655</c:v>
                </c:pt>
                <c:pt idx="7">
                  <c:v>46.2585034013605</c:v>
                </c:pt>
                <c:pt idx="8">
                  <c:v>42.4886621315192</c:v>
                </c:pt>
                <c:pt idx="9">
                  <c:v>38.1519274376416</c:v>
                </c:pt>
                <c:pt idx="10">
                  <c:v>33.2482993197278</c:v>
                </c:pt>
                <c:pt idx="11">
                  <c:v>27.7777777777776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Arkusz1!$I$34:$I$34</c:f>
              <c:strCache>
                <c:ptCount val="1"/>
                <c:pt idx="0">
                  <c:v>P1n</c:v>
                </c:pt>
              </c:strCache>
            </c:strRef>
          </c:tx>
          <c:spPr>
            <a:solidFill>
              <a:srgbClr val="4b1f6f"/>
            </a:solidFill>
            <a:ln w="28800">
              <a:solidFill>
                <a:srgbClr val="4b1f6f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Arkusz1!$G$36:$G$47</c:f>
              <c:numCache>
                <c:formatCode>General</c:formatCode>
                <c:ptCount val="12"/>
                <c:pt idx="0">
                  <c:v>0</c:v>
                </c:pt>
                <c:pt idx="1">
                  <c:v>16.6666666666667</c:v>
                </c:pt>
                <c:pt idx="2">
                  <c:v>33.3333333333333</c:v>
                </c:pt>
                <c:pt idx="3">
                  <c:v>50</c:v>
                </c:pt>
                <c:pt idx="4">
                  <c:v>66.6666666666667</c:v>
                </c:pt>
                <c:pt idx="5">
                  <c:v>83.3333333333333</c:v>
                </c:pt>
                <c:pt idx="6">
                  <c:v>100</c:v>
                </c:pt>
                <c:pt idx="7">
                  <c:v>116.666666666667</c:v>
                </c:pt>
                <c:pt idx="8">
                  <c:v>133.333333333333</c:v>
                </c:pt>
                <c:pt idx="9">
                  <c:v>150</c:v>
                </c:pt>
                <c:pt idx="10">
                  <c:v>166.666666666667</c:v>
                </c:pt>
                <c:pt idx="11">
                  <c:v>183.333333333333</c:v>
                </c:pt>
              </c:numCache>
            </c:numRef>
          </c:xVal>
          <c:yVal>
            <c:numRef>
              <c:f>Arkusz1!$I$36:$I$47</c:f>
              <c:numCache>
                <c:formatCode>General</c:formatCode>
                <c:ptCount val="12"/>
                <c:pt idx="0">
                  <c:v>14.2904383975813</c:v>
                </c:pt>
                <c:pt idx="1">
                  <c:v>15.7785336356765</c:v>
                </c:pt>
                <c:pt idx="2">
                  <c:v>17.1721466364324</c:v>
                </c:pt>
                <c:pt idx="3">
                  <c:v>18.4712773998488</c:v>
                </c:pt>
                <c:pt idx="4">
                  <c:v>19.6759259259259</c:v>
                </c:pt>
                <c:pt idx="5">
                  <c:v>20.7860922146637</c:v>
                </c:pt>
                <c:pt idx="6">
                  <c:v>21.801776266062</c:v>
                </c:pt>
                <c:pt idx="7">
                  <c:v>22.722978080121</c:v>
                </c:pt>
                <c:pt idx="8">
                  <c:v>23.5496976568405</c:v>
                </c:pt>
                <c:pt idx="9">
                  <c:v>24.2819349962207</c:v>
                </c:pt>
                <c:pt idx="10">
                  <c:v>24.9196900982616</c:v>
                </c:pt>
                <c:pt idx="11">
                  <c:v>25.462962962963</c:v>
                </c:pt>
              </c:numCache>
            </c:numRef>
          </c:yVal>
          <c:smooth val="0"/>
        </c:ser>
        <c:axId val="84111401"/>
        <c:axId val="40660424"/>
      </c:scatterChart>
      <c:scatterChart>
        <c:scatterStyle val="line"/>
        <c:varyColors val="0"/>
        <c:ser>
          <c:idx val="4"/>
          <c:order val="4"/>
          <c:tx>
            <c:strRef>
              <c:f>Arkusz1!$J$4</c:f>
              <c:strCache>
                <c:ptCount val="1"/>
                <c:pt idx="0">
                  <c:v>Eta1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Arkusz1!$G$5:$G$17</c:f>
              <c:numCache>
                <c:formatCode>General</c:formatCode>
                <c:ptCount val="13"/>
                <c:pt idx="1">
                  <c:v>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  <c:pt idx="7">
                  <c:v>120</c:v>
                </c:pt>
                <c:pt idx="8">
                  <c:v>140</c:v>
                </c:pt>
                <c:pt idx="9">
                  <c:v>160</c:v>
                </c:pt>
                <c:pt idx="10">
                  <c:v>180</c:v>
                </c:pt>
                <c:pt idx="11">
                  <c:v>200</c:v>
                </c:pt>
                <c:pt idx="12">
                  <c:v>220</c:v>
                </c:pt>
              </c:numCache>
            </c:numRef>
          </c:xVal>
          <c:yVal>
            <c:numRef>
              <c:f>Arkusz1!$J$5:$J$17</c:f>
              <c:numCache>
                <c:formatCode>General</c:formatCode>
                <c:ptCount val="13"/>
                <c:pt idx="1">
                  <c:v>0</c:v>
                </c:pt>
                <c:pt idx="2">
                  <c:v>0.163989520958084</c:v>
                </c:pt>
                <c:pt idx="3">
                  <c:v>0.299412654745529</c:v>
                </c:pt>
                <c:pt idx="4">
                  <c:v>0.410631713554987</c:v>
                </c:pt>
                <c:pt idx="5">
                  <c:v>0.500117647058824</c:v>
                </c:pt>
                <c:pt idx="6">
                  <c:v>0.569153409090909</c:v>
                </c:pt>
                <c:pt idx="7">
                  <c:v>0.618217768147346</c:v>
                </c:pt>
                <c:pt idx="8">
                  <c:v>0.647201663201663</c:v>
                </c:pt>
                <c:pt idx="9">
                  <c:v>0.655530591775326</c:v>
                </c:pt>
                <c:pt idx="10">
                  <c:v>0.642230544747082</c:v>
                </c:pt>
                <c:pt idx="11">
                  <c:v>0.605957345971564</c:v>
                </c:pt>
                <c:pt idx="12">
                  <c:v>0.545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Arkusz1!$J$34:$J$34</c:f>
              <c:strCache>
                <c:ptCount val="1"/>
                <c:pt idx="0">
                  <c:v>Eta1n</c:v>
                </c:pt>
              </c:strCache>
            </c:strRef>
          </c:tx>
          <c:spPr>
            <a:solidFill>
              <a:srgbClr val="ff950e"/>
            </a:solidFill>
            <a:ln w="28800">
              <a:solidFill>
                <a:srgbClr val="ff950e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Arkusz1!$G$36:$G$47</c:f>
              <c:numCache>
                <c:formatCode>General</c:formatCode>
                <c:ptCount val="12"/>
                <c:pt idx="0">
                  <c:v>0</c:v>
                </c:pt>
                <c:pt idx="1">
                  <c:v>16.6666666666667</c:v>
                </c:pt>
                <c:pt idx="2">
                  <c:v>33.3333333333333</c:v>
                </c:pt>
                <c:pt idx="3">
                  <c:v>50</c:v>
                </c:pt>
                <c:pt idx="4">
                  <c:v>66.6666666666667</c:v>
                </c:pt>
                <c:pt idx="5">
                  <c:v>83.3333333333333</c:v>
                </c:pt>
                <c:pt idx="6">
                  <c:v>100</c:v>
                </c:pt>
                <c:pt idx="7">
                  <c:v>116.666666666667</c:v>
                </c:pt>
                <c:pt idx="8">
                  <c:v>133.333333333333</c:v>
                </c:pt>
                <c:pt idx="9">
                  <c:v>150</c:v>
                </c:pt>
                <c:pt idx="10">
                  <c:v>166.666666666667</c:v>
                </c:pt>
                <c:pt idx="11">
                  <c:v>183.333333333333</c:v>
                </c:pt>
              </c:numCache>
            </c:numRef>
          </c:xVal>
          <c:yVal>
            <c:numRef>
              <c:f>Arkusz1!$J$36:$J$47</c:f>
              <c:numCache>
                <c:formatCode>General</c:formatCode>
                <c:ptCount val="12"/>
                <c:pt idx="0">
                  <c:v>0</c:v>
                </c:pt>
                <c:pt idx="1">
                  <c:v>0.163989520958084</c:v>
                </c:pt>
                <c:pt idx="2">
                  <c:v>0.299412654745529</c:v>
                </c:pt>
                <c:pt idx="3">
                  <c:v>0.410631713554987</c:v>
                </c:pt>
                <c:pt idx="4">
                  <c:v>0.500117647058823</c:v>
                </c:pt>
                <c:pt idx="5">
                  <c:v>0.569153409090908</c:v>
                </c:pt>
                <c:pt idx="6">
                  <c:v>0.618217768147344</c:v>
                </c:pt>
                <c:pt idx="7">
                  <c:v>0.647201663201662</c:v>
                </c:pt>
                <c:pt idx="8">
                  <c:v>0.655530591775324</c:v>
                </c:pt>
                <c:pt idx="9">
                  <c:v>0.642230544747079</c:v>
                </c:pt>
                <c:pt idx="10">
                  <c:v>0.605957345971561</c:v>
                </c:pt>
                <c:pt idx="11">
                  <c:v>0.544999999999996</c:v>
                </c:pt>
              </c:numCache>
            </c:numRef>
          </c:yVal>
          <c:smooth val="0"/>
        </c:ser>
        <c:axId val="48143050"/>
        <c:axId val="12348469"/>
      </c:scatterChart>
      <c:valAx>
        <c:axId val="84111401"/>
        <c:scaling>
          <c:orientation val="minMax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Q [m^3/h]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0660424"/>
        <c:crosses val="autoZero"/>
        <c:crossBetween val="midCat"/>
      </c:valAx>
      <c:valAx>
        <c:axId val="4066042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H [m]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4111401"/>
        <c:crosses val="autoZero"/>
        <c:crossBetween val="midCat"/>
      </c:valAx>
      <c:valAx>
        <c:axId val="4814305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2348469"/>
        <c:crossBetween val="midCat"/>
      </c:valAx>
      <c:valAx>
        <c:axId val="12348469"/>
        <c:scaling>
          <c:orientation val="minMax"/>
          <c:max val="0.9"/>
        </c:scaling>
        <c:delete val="0"/>
        <c:axPos val="r"/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Eta [-]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.0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8143050"/>
        <c:crosses val="max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434160</xdr:colOff>
      <xdr:row>3</xdr:row>
      <xdr:rowOff>14760</xdr:rowOff>
    </xdr:from>
    <xdr:to>
      <xdr:col>22</xdr:col>
      <xdr:colOff>422640</xdr:colOff>
      <xdr:row>23</xdr:row>
      <xdr:rowOff>3240</xdr:rowOff>
    </xdr:to>
    <xdr:graphicFrame>
      <xdr:nvGraphicFramePr>
        <xdr:cNvPr id="0" name=""/>
        <xdr:cNvGraphicFramePr/>
      </xdr:nvGraphicFramePr>
      <xdr:xfrm>
        <a:off x="5934240" y="50220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420120</xdr:colOff>
      <xdr:row>27</xdr:row>
      <xdr:rowOff>11520</xdr:rowOff>
    </xdr:from>
    <xdr:to>
      <xdr:col>22</xdr:col>
      <xdr:colOff>453600</xdr:colOff>
      <xdr:row>47</xdr:row>
      <xdr:rowOff>25200</xdr:rowOff>
    </xdr:to>
    <xdr:graphicFrame>
      <xdr:nvGraphicFramePr>
        <xdr:cNvPr id="1" name=""/>
        <xdr:cNvGraphicFramePr/>
      </xdr:nvGraphicFramePr>
      <xdr:xfrm>
        <a:off x="5920200" y="4400640"/>
        <a:ext cx="5804640" cy="3264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J6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J27" activeCellId="0" sqref="J27"/>
    </sheetView>
  </sheetViews>
  <sheetFormatPr defaultColWidth="11.53515625" defaultRowHeight="12.8" zeroHeight="false" outlineLevelRow="0" outlineLevelCol="0"/>
  <cols>
    <col collapsed="false" customWidth="true" hidden="false" outlineLevel="0" max="2" min="2" style="0" width="7.41"/>
    <col collapsed="false" customWidth="true" hidden="false" outlineLevel="0" max="3" min="3" style="0" width="6.63"/>
    <col collapsed="false" customWidth="true" hidden="false" outlineLevel="0" max="4" min="4" style="0" width="6.31"/>
    <col collapsed="false" customWidth="true" hidden="false" outlineLevel="0" max="5" min="5" style="0" width="11.11"/>
    <col collapsed="false" customWidth="true" hidden="false" outlineLevel="0" max="6" min="6" style="0" width="7.1"/>
    <col collapsed="false" customWidth="true" hidden="false" outlineLevel="0" max="7" min="7" style="0" width="6.79"/>
    <col collapsed="false" customWidth="true" hidden="false" outlineLevel="0" max="8" min="8" style="0" width="7.56"/>
    <col collapsed="false" customWidth="true" hidden="false" outlineLevel="0" max="9" min="9" style="0" width="6.79"/>
    <col collapsed="false" customWidth="true" hidden="false" outlineLevel="0" max="17" min="10" style="0" width="6.74"/>
    <col collapsed="false" customWidth="true" hidden="false" outlineLevel="0" max="18" min="18" style="0" width="7.48"/>
    <col collapsed="false" customWidth="true" hidden="false" outlineLevel="0" max="19" min="19" style="0" width="5.34"/>
    <col collapsed="false" customWidth="true" hidden="false" outlineLevel="0" max="20" min="20" style="0" width="6.3"/>
    <col collapsed="false" customWidth="true" hidden="false" outlineLevel="0" max="21" min="21" style="0" width="6.62"/>
    <col collapsed="false" customWidth="true" hidden="false" outlineLevel="0" max="22" min="22" style="0" width="8.86"/>
    <col collapsed="false" customWidth="true" hidden="false" outlineLevel="0" max="23" min="23" style="0" width="6.94"/>
    <col collapsed="false" customWidth="true" hidden="false" outlineLevel="0" max="24" min="24" style="0" width="7.36"/>
    <col collapsed="false" customWidth="true" hidden="false" outlineLevel="0" max="26" min="25" style="0" width="9.59"/>
    <col collapsed="false" customWidth="true" hidden="false" outlineLevel="0" max="27" min="27" style="0" width="7.22"/>
    <col collapsed="false" customWidth="true" hidden="false" outlineLevel="0" max="29" min="28" style="0" width="5.55"/>
    <col collapsed="false" customWidth="true" hidden="false" outlineLevel="0" max="30" min="30" style="0" width="6.73"/>
  </cols>
  <sheetData>
    <row r="3" customFormat="false" ht="12.8" hidden="false" customHeight="false" outlineLevel="0" collapsed="false">
      <c r="A3" s="1"/>
      <c r="B3" s="2" t="s">
        <v>0</v>
      </c>
      <c r="C3" s="2" t="s">
        <v>1</v>
      </c>
      <c r="D3" s="2" t="s">
        <v>2</v>
      </c>
    </row>
    <row r="4" customFormat="false" ht="12.8" hidden="false" customHeight="false" outlineLevel="0" collapsed="false">
      <c r="A4" s="1" t="s">
        <v>3</v>
      </c>
      <c r="B4" s="2" t="s">
        <v>4</v>
      </c>
      <c r="C4" s="2" t="s">
        <v>5</v>
      </c>
      <c r="D4" s="2" t="s">
        <v>6</v>
      </c>
      <c r="G4" s="3" t="s">
        <v>0</v>
      </c>
      <c r="H4" s="3" t="s">
        <v>1</v>
      </c>
      <c r="I4" s="3" t="s">
        <v>2</v>
      </c>
      <c r="J4" s="3" t="s">
        <v>7</v>
      </c>
    </row>
    <row r="5" customFormat="false" ht="12.8" hidden="false" customHeight="false" outlineLevel="0" collapsed="false">
      <c r="A5" s="1"/>
      <c r="B5" s="4" t="n">
        <v>80</v>
      </c>
      <c r="C5" s="4" t="n">
        <v>78</v>
      </c>
      <c r="D5" s="4" t="n">
        <v>34</v>
      </c>
      <c r="G5" s="5" t="s">
        <v>4</v>
      </c>
      <c r="H5" s="5" t="s">
        <v>5</v>
      </c>
      <c r="I5" s="5" t="s">
        <v>6</v>
      </c>
      <c r="J5" s="6"/>
    </row>
    <row r="6" customFormat="false" ht="12.8" hidden="false" customHeight="false" outlineLevel="0" collapsed="false">
      <c r="A6" s="1"/>
      <c r="B6" s="4" t="n">
        <v>150</v>
      </c>
      <c r="C6" s="4" t="n">
        <v>64</v>
      </c>
      <c r="D6" s="4" t="n">
        <v>40</v>
      </c>
      <c r="G6" s="6" t="n">
        <v>0</v>
      </c>
      <c r="H6" s="7" t="n">
        <f aca="false">E$20+E$19*G6+E$18*G6^2</f>
        <v>81.7551020408163</v>
      </c>
      <c r="I6" s="7" t="n">
        <f aca="false">E$24+E$23*G6+E$22*G6^2</f>
        <v>24.6938775510204</v>
      </c>
      <c r="J6" s="8" t="n">
        <f aca="false">G6/3600*H6*1000*9.81/I6/1000</f>
        <v>0</v>
      </c>
    </row>
    <row r="7" customFormat="false" ht="12.8" hidden="false" customHeight="false" outlineLevel="0" collapsed="false">
      <c r="A7" s="1"/>
      <c r="B7" s="4" t="n">
        <v>220</v>
      </c>
      <c r="C7" s="4" t="n">
        <v>40</v>
      </c>
      <c r="D7" s="4" t="n">
        <v>44</v>
      </c>
      <c r="G7" s="6" t="n">
        <v>20</v>
      </c>
      <c r="H7" s="7" t="n">
        <f aca="false">E$20+E$19*G7+E$18*G7^2</f>
        <v>82.0408163265306</v>
      </c>
      <c r="I7" s="7" t="n">
        <f aca="false">E$24+E$23*G7+E$22*G7^2</f>
        <v>27.265306122449</v>
      </c>
      <c r="J7" s="8" t="n">
        <f aca="false">G7/3600*H7*1000*9.81/I7/1000</f>
        <v>0.163989520958084</v>
      </c>
    </row>
    <row r="8" customFormat="false" ht="12.8" hidden="false" customHeight="false" outlineLevel="0" collapsed="false">
      <c r="A8" s="1"/>
      <c r="G8" s="6" t="n">
        <v>40</v>
      </c>
      <c r="H8" s="7" t="n">
        <f aca="false">E$20+E$19*G8+E$18*G8^2</f>
        <v>81.5102040816327</v>
      </c>
      <c r="I8" s="7" t="n">
        <f aca="false">E$24+E$23*G8+E$22*G8^2</f>
        <v>29.6734693877551</v>
      </c>
      <c r="J8" s="8" t="n">
        <f aca="false">G8/3600*H8*1000*9.81/I8/1000</f>
        <v>0.299412654745529</v>
      </c>
    </row>
    <row r="9" customFormat="false" ht="12.8" hidden="false" customHeight="false" outlineLevel="0" collapsed="false">
      <c r="A9" s="1"/>
      <c r="B9" s="0" t="s">
        <v>8</v>
      </c>
      <c r="C9" s="0" t="n">
        <f aca="false">B6-B5</f>
        <v>70</v>
      </c>
      <c r="G9" s="6" t="n">
        <v>60</v>
      </c>
      <c r="H9" s="7" t="n">
        <f aca="false">E$20+E$19*G9+E$18*G9^2</f>
        <v>80.1632653061224</v>
      </c>
      <c r="I9" s="7" t="n">
        <f aca="false">E$24+E$23*G9+E$22*G9^2</f>
        <v>31.9183673469388</v>
      </c>
      <c r="J9" s="8" t="n">
        <f aca="false">G9/3600*H9*1000*9.81/I9/1000</f>
        <v>0.410631713554987</v>
      </c>
    </row>
    <row r="10" customFormat="false" ht="12.8" hidden="false" customHeight="false" outlineLevel="0" collapsed="false">
      <c r="A10" s="1"/>
      <c r="B10" s="0" t="s">
        <v>9</v>
      </c>
      <c r="C10" s="0" t="n">
        <f aca="false">B7-B6</f>
        <v>70</v>
      </c>
      <c r="G10" s="6" t="n">
        <v>80</v>
      </c>
      <c r="H10" s="7" t="n">
        <f aca="false">E$20+E$19*G10+E$18*G10^2</f>
        <v>78</v>
      </c>
      <c r="I10" s="7" t="n">
        <f aca="false">E$24+E$23*G10+E$22*G10^2</f>
        <v>34</v>
      </c>
      <c r="J10" s="8" t="n">
        <f aca="false">G10/3600*H10*1000*9.81/I10/1000</f>
        <v>0.500117647058824</v>
      </c>
    </row>
    <row r="11" customFormat="false" ht="12.8" hidden="false" customHeight="false" outlineLevel="0" collapsed="false">
      <c r="A11" s="1"/>
      <c r="B11" s="0" t="s">
        <v>10</v>
      </c>
      <c r="C11" s="0" t="n">
        <f aca="false">B6^2-B5^2</f>
        <v>16100</v>
      </c>
      <c r="G11" s="6" t="n">
        <v>100</v>
      </c>
      <c r="H11" s="7" t="n">
        <f aca="false">E$20+E$19*G11+E$18*G11^2</f>
        <v>75.0204081632653</v>
      </c>
      <c r="I11" s="7" t="n">
        <f aca="false">E$24+E$23*G11+E$22*G11^2</f>
        <v>35.9183673469388</v>
      </c>
      <c r="J11" s="8" t="n">
        <f aca="false">G11/3600*H11*1000*9.81/I11/1000</f>
        <v>0.569153409090909</v>
      </c>
    </row>
    <row r="12" customFormat="false" ht="12.8" hidden="false" customHeight="false" outlineLevel="0" collapsed="false">
      <c r="A12" s="1"/>
      <c r="B12" s="0" t="s">
        <v>11</v>
      </c>
      <c r="C12" s="0" t="n">
        <f aca="false">B7^2-B6^2</f>
        <v>25900</v>
      </c>
      <c r="G12" s="6" t="n">
        <v>120</v>
      </c>
      <c r="H12" s="7" t="n">
        <f aca="false">E$20+E$19*G12+E$18*G12^2</f>
        <v>71.2244897959184</v>
      </c>
      <c r="I12" s="7" t="n">
        <f aca="false">E$24+E$23*G12+E$22*G12^2</f>
        <v>37.6734693877551</v>
      </c>
      <c r="J12" s="8" t="n">
        <f aca="false">G12/3600*H12*1000*9.81/I12/1000</f>
        <v>0.618217768147346</v>
      </c>
    </row>
    <row r="13" customFormat="false" ht="12.8" hidden="false" customHeight="false" outlineLevel="0" collapsed="false">
      <c r="A13" s="1"/>
      <c r="B13" s="0" t="s">
        <v>12</v>
      </c>
      <c r="C13" s="0" t="n">
        <f aca="false">C6-C5</f>
        <v>-14</v>
      </c>
      <c r="G13" s="6" t="n">
        <v>140</v>
      </c>
      <c r="H13" s="7" t="n">
        <f aca="false">E$20+E$19*G13+E$18*G13^2</f>
        <v>66.6122448979592</v>
      </c>
      <c r="I13" s="7" t="n">
        <f aca="false">E$24+E$23*G13+E$22*G13^2</f>
        <v>39.265306122449</v>
      </c>
      <c r="J13" s="8" t="n">
        <f aca="false">G13/3600*H13*1000*9.81/I13/1000</f>
        <v>0.647201663201663</v>
      </c>
    </row>
    <row r="14" customFormat="false" ht="12.8" hidden="false" customHeight="false" outlineLevel="0" collapsed="false">
      <c r="A14" s="1"/>
      <c r="B14" s="0" t="s">
        <v>13</v>
      </c>
      <c r="C14" s="0" t="n">
        <f aca="false">C7-C6</f>
        <v>-24</v>
      </c>
      <c r="G14" s="6" t="n">
        <v>160</v>
      </c>
      <c r="H14" s="7" t="n">
        <f aca="false">E$20+E$19*G14+E$18*G14^2</f>
        <v>61.1836734693878</v>
      </c>
      <c r="I14" s="7" t="n">
        <f aca="false">E$24+E$23*G14+E$22*G14^2</f>
        <v>40.6938775510204</v>
      </c>
      <c r="J14" s="8" t="n">
        <f aca="false">G14/3600*H14*1000*9.81/I14/1000</f>
        <v>0.655530591775326</v>
      </c>
    </row>
    <row r="15" customFormat="false" ht="12.8" hidden="false" customHeight="false" outlineLevel="0" collapsed="false">
      <c r="A15" s="1"/>
      <c r="B15" s="0" t="s">
        <v>14</v>
      </c>
      <c r="C15" s="0" t="n">
        <f aca="false">D6-D5</f>
        <v>6</v>
      </c>
      <c r="G15" s="6" t="n">
        <v>180</v>
      </c>
      <c r="H15" s="7" t="n">
        <f aca="false">E$20+E$19*G15+E$18*G15^2</f>
        <v>54.9387755102041</v>
      </c>
      <c r="I15" s="7" t="n">
        <f aca="false">E$24+E$23*G15+E$22*G15^2</f>
        <v>41.9591836734694</v>
      </c>
      <c r="J15" s="8" t="n">
        <f aca="false">G15/3600*H15*1000*9.81/I15/1000</f>
        <v>0.642230544747082</v>
      </c>
    </row>
    <row r="16" customFormat="false" ht="12.8" hidden="false" customHeight="false" outlineLevel="0" collapsed="false">
      <c r="A16" s="1"/>
      <c r="B16" s="0" t="s">
        <v>15</v>
      </c>
      <c r="C16" s="0" t="n">
        <f aca="false">D7-D6</f>
        <v>4</v>
      </c>
      <c r="G16" s="6" t="n">
        <v>200</v>
      </c>
      <c r="H16" s="7" t="n">
        <f aca="false">E$20+E$19*G16+E$18*G16^2</f>
        <v>47.8775510204082</v>
      </c>
      <c r="I16" s="7" t="n">
        <f aca="false">E$24+E$23*G16+E$22*G16^2</f>
        <v>43.0612244897959</v>
      </c>
      <c r="J16" s="8" t="n">
        <f aca="false">G16/3600*H16*1000*9.81/I16/1000</f>
        <v>0.605957345971564</v>
      </c>
    </row>
    <row r="17" customFormat="false" ht="12.8" hidden="false" customHeight="false" outlineLevel="0" collapsed="false">
      <c r="A17" s="1"/>
      <c r="G17" s="6" t="n">
        <v>220</v>
      </c>
      <c r="H17" s="7" t="n">
        <f aca="false">E$20+E$19*G17+E$18*G17^2</f>
        <v>40</v>
      </c>
      <c r="I17" s="7" t="n">
        <f aca="false">E$24+E$23*G17+E$22*G17^2</f>
        <v>44</v>
      </c>
      <c r="J17" s="8" t="n">
        <f aca="false">G17/3600*H17*1000*9.81/I17/1000</f>
        <v>0.545</v>
      </c>
    </row>
    <row r="18" customFormat="false" ht="12.8" hidden="false" customHeight="false" outlineLevel="0" collapsed="false">
      <c r="A18" s="1"/>
      <c r="D18" s="4" t="s">
        <v>16</v>
      </c>
      <c r="E18" s="9" t="n">
        <f aca="false">(C13*C10-C14*C9)/(C11*C10-C12*C9)</f>
        <v>-0.00102040816326531</v>
      </c>
    </row>
    <row r="19" customFormat="false" ht="12.8" hidden="false" customHeight="false" outlineLevel="0" collapsed="false">
      <c r="A19" s="1"/>
      <c r="D19" s="4" t="s">
        <v>17</v>
      </c>
      <c r="E19" s="10" t="n">
        <f aca="false">(C13-E18*C11)/C9</f>
        <v>0.0346938775510204</v>
      </c>
    </row>
    <row r="20" customFormat="false" ht="12.8" hidden="false" customHeight="false" outlineLevel="0" collapsed="false">
      <c r="A20" s="1"/>
      <c r="D20" s="4" t="s">
        <v>18</v>
      </c>
      <c r="E20" s="11" t="n">
        <f aca="false">C5-E19*B5-E18*B5^2</f>
        <v>81.7551020408163</v>
      </c>
    </row>
    <row r="21" customFormat="false" ht="12.8" hidden="false" customHeight="false" outlineLevel="0" collapsed="false">
      <c r="A21" s="1"/>
      <c r="D21" s="4"/>
      <c r="E21" s="4"/>
    </row>
    <row r="22" customFormat="false" ht="12.8" hidden="false" customHeight="false" outlineLevel="0" collapsed="false">
      <c r="A22" s="1"/>
      <c r="D22" s="4" t="s">
        <v>19</v>
      </c>
      <c r="E22" s="12" t="n">
        <f aca="false">(C15*C10-C16*C9)/(C11*C10-C12*C9)</f>
        <v>-0.000204081632653061</v>
      </c>
    </row>
    <row r="23" customFormat="false" ht="12.8" hidden="false" customHeight="false" outlineLevel="0" collapsed="false">
      <c r="A23" s="1"/>
      <c r="D23" s="4" t="s">
        <v>20</v>
      </c>
      <c r="E23" s="13" t="n">
        <f aca="false">(C15-E22*C11)/C9</f>
        <v>0.13265306122449</v>
      </c>
    </row>
    <row r="24" customFormat="false" ht="12.8" hidden="false" customHeight="false" outlineLevel="0" collapsed="false">
      <c r="A24" s="1"/>
      <c r="D24" s="4" t="s">
        <v>21</v>
      </c>
      <c r="E24" s="11" t="n">
        <f aca="false">D5-E23*B5-E22*B5^2</f>
        <v>24.6938775510204</v>
      </c>
    </row>
    <row r="25" customFormat="false" ht="12.8" hidden="false" customHeight="false" outlineLevel="0" collapsed="false">
      <c r="A25" s="1"/>
    </row>
    <row r="26" customFormat="false" ht="12.8" hidden="false" customHeight="false" outlineLevel="0" collapsed="false">
      <c r="A26" s="1"/>
      <c r="H26" s="14"/>
    </row>
    <row r="27" customFormat="false" ht="12.8" hidden="false" customHeight="false" outlineLevel="0" collapsed="false">
      <c r="A27" s="1"/>
      <c r="H27" s="14"/>
    </row>
    <row r="28" customFormat="false" ht="12.8" hidden="false" customHeight="false" outlineLevel="0" collapsed="false">
      <c r="A28" s="1"/>
      <c r="H28" s="14"/>
    </row>
    <row r="29" customFormat="false" ht="12.8" hidden="false" customHeight="false" outlineLevel="0" collapsed="false">
      <c r="A29" s="1" t="s">
        <v>22</v>
      </c>
      <c r="H29" s="14"/>
    </row>
    <row r="30" customFormat="false" ht="12.8" hidden="false" customHeight="false" outlineLevel="0" collapsed="false">
      <c r="A30" s="1"/>
      <c r="B30" s="0" t="s">
        <v>23</v>
      </c>
      <c r="C30" s="0" t="n">
        <v>2500</v>
      </c>
      <c r="H30" s="14"/>
    </row>
    <row r="31" customFormat="false" ht="12.8" hidden="false" customHeight="false" outlineLevel="0" collapsed="false">
      <c r="A31" s="1"/>
      <c r="B31" s="0" t="s">
        <v>24</v>
      </c>
      <c r="C31" s="0" t="n">
        <v>3000</v>
      </c>
      <c r="H31" s="14"/>
    </row>
    <row r="32" customFormat="false" ht="12.8" hidden="false" customHeight="false" outlineLevel="0" collapsed="false">
      <c r="A32" s="1"/>
      <c r="B32" s="0" t="s">
        <v>25</v>
      </c>
      <c r="C32" s="0" t="n">
        <f aca="false">C30/3000</f>
        <v>0.833333333333333</v>
      </c>
      <c r="H32" s="14"/>
    </row>
    <row r="33" customFormat="false" ht="12.8" hidden="false" customHeight="false" outlineLevel="0" collapsed="false">
      <c r="A33" s="1"/>
      <c r="H33" s="14"/>
    </row>
    <row r="34" customFormat="false" ht="12.8" hidden="false" customHeight="false" outlineLevel="0" collapsed="false">
      <c r="A34" s="1"/>
      <c r="D34" s="4" t="s">
        <v>16</v>
      </c>
      <c r="E34" s="9" t="n">
        <f aca="false">E18</f>
        <v>-0.00102040816326531</v>
      </c>
      <c r="G34" s="15" t="s">
        <v>26</v>
      </c>
      <c r="H34" s="15" t="s">
        <v>27</v>
      </c>
      <c r="I34" s="15" t="s">
        <v>28</v>
      </c>
      <c r="J34" s="15" t="s">
        <v>29</v>
      </c>
    </row>
    <row r="35" customFormat="false" ht="12.8" hidden="false" customHeight="false" outlineLevel="0" collapsed="false">
      <c r="A35" s="1"/>
      <c r="D35" s="4" t="s">
        <v>30</v>
      </c>
      <c r="E35" s="10" t="n">
        <f aca="false">E19</f>
        <v>0.0346938775510204</v>
      </c>
      <c r="G35" s="16" t="s">
        <v>4</v>
      </c>
      <c r="H35" s="16" t="s">
        <v>5</v>
      </c>
      <c r="I35" s="16" t="s">
        <v>6</v>
      </c>
      <c r="J35" s="17"/>
    </row>
    <row r="36" customFormat="false" ht="12.8" hidden="false" customHeight="false" outlineLevel="0" collapsed="false">
      <c r="A36" s="1"/>
      <c r="D36" s="4" t="s">
        <v>31</v>
      </c>
      <c r="E36" s="11" t="n">
        <f aca="false">E20</f>
        <v>81.7551020408163</v>
      </c>
      <c r="G36" s="18" t="n">
        <f aca="false">G6*C$32</f>
        <v>0</v>
      </c>
      <c r="H36" s="19" t="n">
        <f aca="false">E$36*C$32^2+E$35*C$32*G36+E$34*G36^2</f>
        <v>56.7743764172336</v>
      </c>
      <c r="I36" s="19" t="n">
        <f aca="false">E$40*C$32^3+E$39*C$32^2*G36+E$38*C$32*G36^2</f>
        <v>14.2904383975813</v>
      </c>
      <c r="J36" s="20" t="n">
        <f aca="false">G36/3600*H36*1000*9.81/I36/1000</f>
        <v>0</v>
      </c>
    </row>
    <row r="37" customFormat="false" ht="12.8" hidden="false" customHeight="false" outlineLevel="0" collapsed="false">
      <c r="A37" s="1"/>
      <c r="D37" s="4"/>
      <c r="E37" s="4"/>
      <c r="G37" s="18" t="n">
        <f aca="false">G7*C$32</f>
        <v>16.6666666666667</v>
      </c>
      <c r="H37" s="19" t="n">
        <f aca="false">E$36*C$32^2+E$35*C$32*G37+E$34*G37^2</f>
        <v>56.9727891156462</v>
      </c>
      <c r="I37" s="19" t="n">
        <f aca="false">E$40*C$32^3+E$39*C$32^2*G37+E$38*C$32*G37^2</f>
        <v>15.7785336356765</v>
      </c>
      <c r="J37" s="20" t="n">
        <f aca="false">G37/3600*H37*1000*9.81/I37/1000</f>
        <v>0.163989520958084</v>
      </c>
    </row>
    <row r="38" customFormat="false" ht="12.8" hidden="false" customHeight="false" outlineLevel="0" collapsed="false">
      <c r="A38" s="1"/>
      <c r="D38" s="4" t="s">
        <v>32</v>
      </c>
      <c r="E38" s="12" t="n">
        <f aca="false">E22</f>
        <v>-0.000204081632653061</v>
      </c>
      <c r="G38" s="18" t="n">
        <f aca="false">G8*C$32</f>
        <v>33.3333333333333</v>
      </c>
      <c r="H38" s="19" t="n">
        <f aca="false">E$36*C$32^2+E$35*C$32*G38+E$34*G38^2</f>
        <v>56.6043083900227</v>
      </c>
      <c r="I38" s="19" t="n">
        <f aca="false">E$40*C$32^3+E$39*C$32^2*G38+E$38*C$32*G38^2</f>
        <v>17.1721466364324</v>
      </c>
      <c r="J38" s="20" t="n">
        <f aca="false">G38/3600*H38*1000*9.81/I38/1000</f>
        <v>0.299412654745529</v>
      </c>
    </row>
    <row r="39" customFormat="false" ht="12.8" hidden="false" customHeight="false" outlineLevel="0" collapsed="false">
      <c r="A39" s="1"/>
      <c r="D39" s="4" t="s">
        <v>33</v>
      </c>
      <c r="E39" s="13" t="n">
        <f aca="false">E23</f>
        <v>0.13265306122449</v>
      </c>
      <c r="G39" s="18" t="n">
        <f aca="false">G9*C$32</f>
        <v>50</v>
      </c>
      <c r="H39" s="19" t="n">
        <f aca="false">E$36*C$32^2+E$35*C$32*G39+E$34*G39^2</f>
        <v>55.6689342403628</v>
      </c>
      <c r="I39" s="19" t="n">
        <f aca="false">E$40*C$32^3+E$39*C$32^2*G39+E$38*C$32*G39^2</f>
        <v>18.4712773998488</v>
      </c>
      <c r="J39" s="20" t="n">
        <f aca="false">G39/3600*H39*1000*9.81/I39/1000</f>
        <v>0.410631713554987</v>
      </c>
    </row>
    <row r="40" customFormat="false" ht="12.8" hidden="false" customHeight="false" outlineLevel="0" collapsed="false">
      <c r="A40" s="1"/>
      <c r="D40" s="4" t="s">
        <v>34</v>
      </c>
      <c r="E40" s="11" t="n">
        <f aca="false">E24</f>
        <v>24.6938775510204</v>
      </c>
      <c r="G40" s="18" t="n">
        <f aca="false">G10*C$32</f>
        <v>66.6666666666667</v>
      </c>
      <c r="H40" s="19" t="n">
        <f aca="false">E$36*C$32^2+E$35*C$32*G40+E$34*G40^2</f>
        <v>54.1666666666666</v>
      </c>
      <c r="I40" s="19" t="n">
        <f aca="false">E$40*C$32^3+E$39*C$32^2*G40+E$38*C$32*G40^2</f>
        <v>19.6759259259259</v>
      </c>
      <c r="J40" s="20" t="n">
        <f aca="false">G40/3600*H40*1000*9.81/I40/1000</f>
        <v>0.500117647058823</v>
      </c>
    </row>
    <row r="41" customFormat="false" ht="12.8" hidden="false" customHeight="false" outlineLevel="0" collapsed="false">
      <c r="A41" s="1"/>
      <c r="G41" s="18" t="n">
        <f aca="false">G11*C$32</f>
        <v>83.3333333333333</v>
      </c>
      <c r="H41" s="19" t="n">
        <f aca="false">E$36*C$32^2+E$35*C$32*G41+E$34*G41^2</f>
        <v>52.0975056689342</v>
      </c>
      <c r="I41" s="19" t="n">
        <f aca="false">E$40*C$32^3+E$39*C$32^2*G41+E$38*C$32*G41^2</f>
        <v>20.7860922146637</v>
      </c>
      <c r="J41" s="20" t="n">
        <f aca="false">G41/3600*H41*1000*9.81/I41/1000</f>
        <v>0.569153409090908</v>
      </c>
    </row>
    <row r="42" customFormat="false" ht="12.8" hidden="false" customHeight="false" outlineLevel="0" collapsed="false">
      <c r="A42" s="1"/>
      <c r="G42" s="18" t="n">
        <f aca="false">G12*C$32</f>
        <v>100</v>
      </c>
      <c r="H42" s="19" t="n">
        <f aca="false">E$36*C$32^2+E$35*C$32*G42+E$34*G42^2</f>
        <v>49.4614512471655</v>
      </c>
      <c r="I42" s="19" t="n">
        <f aca="false">E$40*C$32^3+E$39*C$32^2*G42+E$38*C$32*G42^2</f>
        <v>21.801776266062</v>
      </c>
      <c r="J42" s="20" t="n">
        <f aca="false">G42/3600*H42*1000*9.81/I42/1000</f>
        <v>0.618217768147344</v>
      </c>
    </row>
    <row r="43" customFormat="false" ht="12.8" hidden="false" customHeight="false" outlineLevel="0" collapsed="false">
      <c r="A43" s="1"/>
      <c r="G43" s="18" t="n">
        <f aca="false">G13*C$32</f>
        <v>116.666666666667</v>
      </c>
      <c r="H43" s="19" t="n">
        <f aca="false">E$36*C$32^2+E$35*C$32*G43+E$34*G43^2</f>
        <v>46.2585034013605</v>
      </c>
      <c r="I43" s="19" t="n">
        <f aca="false">E$40*C$32^3+E$39*C$32^2*G43+E$38*C$32*G43^2</f>
        <v>22.722978080121</v>
      </c>
      <c r="J43" s="20" t="n">
        <f aca="false">G43/3600*H43*1000*9.81/I43/1000</f>
        <v>0.647201663201662</v>
      </c>
    </row>
    <row r="44" customFormat="false" ht="12.8" hidden="false" customHeight="false" outlineLevel="0" collapsed="false">
      <c r="A44" s="1"/>
      <c r="G44" s="18" t="n">
        <f aca="false">G14*C$32</f>
        <v>133.333333333333</v>
      </c>
      <c r="H44" s="19" t="n">
        <f aca="false">E$36*C$32^2+E$35*C$32*G44+E$34*G44^2</f>
        <v>42.4886621315192</v>
      </c>
      <c r="I44" s="19" t="n">
        <f aca="false">E$40*C$32^3+E$39*C$32^2*G44+E$38*C$32*G44^2</f>
        <v>23.5496976568405</v>
      </c>
      <c r="J44" s="20" t="n">
        <f aca="false">G44/3600*H44*1000*9.81/I44/1000</f>
        <v>0.655530591775324</v>
      </c>
    </row>
    <row r="45" customFormat="false" ht="12.8" hidden="false" customHeight="false" outlineLevel="0" collapsed="false">
      <c r="A45" s="1"/>
      <c r="G45" s="18" t="n">
        <f aca="false">G15*C$32</f>
        <v>150</v>
      </c>
      <c r="H45" s="19" t="n">
        <f aca="false">E$36*C$32^2+E$35*C$32*G45+E$34*G45^2</f>
        <v>38.1519274376416</v>
      </c>
      <c r="I45" s="19" t="n">
        <f aca="false">E$40*C$32^3+E$39*C$32^2*G45+E$38*C$32*G45^2</f>
        <v>24.2819349962207</v>
      </c>
      <c r="J45" s="20" t="n">
        <f aca="false">G45/3600*H45*1000*9.81/I45/1000</f>
        <v>0.642230544747079</v>
      </c>
    </row>
    <row r="46" customFormat="false" ht="12.8" hidden="false" customHeight="false" outlineLevel="0" collapsed="false">
      <c r="A46" s="1"/>
      <c r="G46" s="18" t="n">
        <f aca="false">G16*C$32</f>
        <v>166.666666666667</v>
      </c>
      <c r="H46" s="19" t="n">
        <f aca="false">E$36*C$32^2+E$35*C$32*G46+E$34*G46^2</f>
        <v>33.2482993197278</v>
      </c>
      <c r="I46" s="19" t="n">
        <f aca="false">E$40*C$32^3+E$39*C$32^2*G46+E$38*C$32*G46^2</f>
        <v>24.9196900982616</v>
      </c>
      <c r="J46" s="20" t="n">
        <f aca="false">G46/3600*H46*1000*9.81/I46/1000</f>
        <v>0.605957345971561</v>
      </c>
    </row>
    <row r="47" customFormat="false" ht="12.8" hidden="false" customHeight="false" outlineLevel="0" collapsed="false">
      <c r="A47" s="1"/>
      <c r="G47" s="18" t="n">
        <f aca="false">G17*C$32</f>
        <v>183.333333333333</v>
      </c>
      <c r="H47" s="19" t="n">
        <f aca="false">E$36*C$32^2+E$35*C$32*G47+E$34*G47^2</f>
        <v>27.7777777777776</v>
      </c>
      <c r="I47" s="19" t="n">
        <f aca="false">E$40*C$32^3+E$39*C$32^2*G47+E$38*C$32*G47^2</f>
        <v>25.462962962963</v>
      </c>
      <c r="J47" s="20" t="n">
        <f aca="false">G47/3600*H47*1000*9.81/I47/1000</f>
        <v>0.544999999999996</v>
      </c>
    </row>
    <row r="48" customFormat="false" ht="12.8" hidden="false" customHeight="false" outlineLevel="0" collapsed="false">
      <c r="A48" s="1"/>
      <c r="H48" s="14"/>
    </row>
    <row r="49" customFormat="false" ht="12.8" hidden="false" customHeight="false" outlineLevel="0" collapsed="false">
      <c r="A49" s="1"/>
      <c r="H49" s="14"/>
    </row>
    <row r="50" customFormat="false" ht="12.8" hidden="false" customHeight="false" outlineLevel="0" collapsed="false">
      <c r="A50" s="1"/>
    </row>
    <row r="51" customFormat="false" ht="12.8" hidden="false" customHeight="false" outlineLevel="0" collapsed="false">
      <c r="A51" s="1"/>
    </row>
    <row r="52" customFormat="false" ht="12.8" hidden="false" customHeight="false" outlineLevel="0" collapsed="false">
      <c r="A52" s="1"/>
    </row>
    <row r="53" customFormat="false" ht="12.8" hidden="false" customHeight="false" outlineLevel="0" collapsed="false">
      <c r="A53" s="1"/>
    </row>
    <row r="54" customFormat="false" ht="12.8" hidden="false" customHeight="false" outlineLevel="0" collapsed="false">
      <c r="A54" s="1"/>
    </row>
    <row r="55" customFormat="false" ht="12.8" hidden="false" customHeight="false" outlineLevel="0" collapsed="false">
      <c r="A55" s="1"/>
    </row>
    <row r="56" customFormat="false" ht="12.8" hidden="false" customHeight="false" outlineLevel="0" collapsed="false">
      <c r="A56" s="1"/>
    </row>
    <row r="57" customFormat="false" ht="12.8" hidden="false" customHeight="false" outlineLevel="0" collapsed="false">
      <c r="A57" s="1"/>
    </row>
    <row r="58" customFormat="false" ht="12.8" hidden="false" customHeight="false" outlineLevel="0" collapsed="false">
      <c r="A58" s="1"/>
    </row>
    <row r="59" customFormat="false" ht="12.8" hidden="false" customHeight="false" outlineLevel="0" collapsed="false">
      <c r="A59" s="1"/>
    </row>
    <row r="60" customFormat="false" ht="12.8" hidden="false" customHeight="false" outlineLevel="0" collapsed="false">
      <c r="A60" s="1"/>
    </row>
    <row r="61" customFormat="false" ht="12.8" hidden="false" customHeight="false" outlineLevel="0" collapsed="false">
      <c r="A61" s="1"/>
    </row>
    <row r="62" customFormat="false" ht="12.8" hidden="false" customHeight="false" outlineLevel="0" collapsed="false">
      <c r="A62" s="1"/>
    </row>
    <row r="63" customFormat="false" ht="12.8" hidden="false" customHeight="false" outlineLevel="0" collapsed="false">
      <c r="A63" s="1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972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2020-05-26T08:23:53Z</dcterms:created>
  <dc:creator/>
  <dc:description/>
  <dc:language>pl-PL</dc:language>
  <cp:lastModifiedBy/>
  <dcterms:modified xsi:type="dcterms:W3CDTF">2021-05-07T15:55:43Z</dcterms:modified>
  <cp:revision>51</cp:revision>
  <dc:subject/>
  <dc:title/>
</cp:coreProperties>
</file>