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<sst xmlns="http://schemas.openxmlformats.org/spreadsheetml/2006/main" count="68" uniqueCount="56">
  <si>
    <t xml:space="preserve">Obliczenia współczynnika strat liniowych</t>
  </si>
  <si>
    <t xml:space="preserve">Krok 1 </t>
  </si>
  <si>
    <t xml:space="preserve">Dane do obliczeń</t>
  </si>
  <si>
    <t xml:space="preserve">Przepływ</t>
  </si>
  <si>
    <t xml:space="preserve">Q</t>
  </si>
  <si>
    <t xml:space="preserve">m3/h</t>
  </si>
  <si>
    <t xml:space="preserve">Średnica wewnętrzna rurociągu</t>
  </si>
  <si>
    <t xml:space="preserve">d</t>
  </si>
  <si>
    <t xml:space="preserve">mm</t>
  </si>
  <si>
    <t xml:space="preserve">Chropowatość rurociągu (bezwzględna)</t>
  </si>
  <si>
    <t xml:space="preserve">k</t>
  </si>
  <si>
    <t xml:space="preserve">Lepkość kinematyczna cieczy</t>
  </si>
  <si>
    <t xml:space="preserve">n</t>
  </si>
  <si>
    <t xml:space="preserve">cSt</t>
  </si>
  <si>
    <t xml:space="preserve">Długość rurociągu</t>
  </si>
  <si>
    <t xml:space="preserve">L</t>
  </si>
  <si>
    <t xml:space="preserve">m</t>
  </si>
  <si>
    <t xml:space="preserve">Krok 2 </t>
  </si>
  <si>
    <t xml:space="preserve">Przeliczenie danych na układ jednostek SI</t>
  </si>
  <si>
    <t xml:space="preserve">m3/s</t>
  </si>
  <si>
    <t xml:space="preserve">m2/s</t>
  </si>
  <si>
    <t xml:space="preserve">Krok 3 </t>
  </si>
  <si>
    <t xml:space="preserve">Obliczenia wstępne</t>
  </si>
  <si>
    <t xml:space="preserve">Pole przekroju rurociągu</t>
  </si>
  <si>
    <t xml:space="preserve">A</t>
  </si>
  <si>
    <t xml:space="preserve">m2</t>
  </si>
  <si>
    <t xml:space="preserve">Prędkość cieczy w rurociągu</t>
  </si>
  <si>
    <t xml:space="preserve">v</t>
  </si>
  <si>
    <t xml:space="preserve">m/s</t>
  </si>
  <si>
    <t xml:space="preserve">Chropowatość względna</t>
  </si>
  <si>
    <t xml:space="preserve">e</t>
  </si>
  <si>
    <t xml:space="preserve">Liczba Reynoldsa</t>
  </si>
  <si>
    <t xml:space="preserve">Re</t>
  </si>
  <si>
    <t xml:space="preserve">Chropowatość graniczna</t>
  </si>
  <si>
    <r>
      <rPr>
        <i val="true"/>
        <sz val="10"/>
        <rFont val="Arial"/>
        <family val="2"/>
        <charset val="238"/>
      </rPr>
      <t xml:space="preserve">e</t>
    </r>
    <r>
      <rPr>
        <i val="true"/>
        <sz val="8"/>
        <rFont val="Arial"/>
        <family val="2"/>
        <charset val="238"/>
      </rPr>
      <t xml:space="preserve">gr</t>
    </r>
  </si>
  <si>
    <t xml:space="preserve">Krok 4 </t>
  </si>
  <si>
    <t xml:space="preserve">Sprawdzenie czy rurociąg jest hydraulicznie gładki</t>
  </si>
  <si>
    <t xml:space="preserve">Rurociąg hydraulicznie gładki</t>
  </si>
  <si>
    <t xml:space="preserve">Krok 5 </t>
  </si>
  <si>
    <t xml:space="preserve">Obliczenia współczynnika strat ze wzoru Colebrooka – White’a</t>
  </si>
  <si>
    <t xml:space="preserve">Wzór Colebrooka – White’a jest uwikłany i nie można go rozwiązań „wprost”</t>
  </si>
  <si>
    <t xml:space="preserve">Obliczenia wykonam prostą metodą przeszukiwania przedziału rozwiązań </t>
  </si>
  <si>
    <t xml:space="preserve">Krok przeszukiwania przedziału</t>
  </si>
  <si>
    <t xml:space="preserve">Krok</t>
  </si>
  <si>
    <t xml:space="preserve">Początek przedziału</t>
  </si>
  <si>
    <t xml:space="preserve">0</t>
  </si>
  <si>
    <t xml:space="preserve"></t>
  </si>
  <si>
    <r>
      <rPr>
        <i val="true"/>
        <sz val="10"/>
        <rFont val="Symbol"/>
        <family val="1"/>
        <charset val="2"/>
      </rPr>
      <t xml:space="preserve"></t>
    </r>
    <r>
      <rPr>
        <i val="true"/>
        <sz val="8"/>
        <rFont val="Arial"/>
        <family val="2"/>
        <charset val="238"/>
      </rPr>
      <t xml:space="preserve">obl</t>
    </r>
  </si>
  <si>
    <r>
      <rPr>
        <i val="true"/>
        <sz val="10"/>
        <rFont val="Symbol"/>
        <family val="0"/>
        <charset val="238"/>
      </rPr>
      <t xml:space="preserve"></t>
    </r>
    <r>
      <rPr>
        <i val="true"/>
        <sz val="10"/>
        <rFont val="Symbol"/>
        <family val="1"/>
        <charset val="2"/>
      </rPr>
      <t xml:space="preserve"></t>
    </r>
  </si>
  <si>
    <t xml:space="preserve">&lt;&lt;&lt; Zmiana znaku różnicy wartości współczynnika</t>
  </si>
  <si>
    <t xml:space="preserve">Krok 6 </t>
  </si>
  <si>
    <t xml:space="preserve">Obliczenia strat rurociągu</t>
  </si>
  <si>
    <t xml:space="preserve">Strata liniowa w rurociągu</t>
  </si>
  <si>
    <r>
      <rPr>
        <i val="true"/>
        <sz val="10"/>
        <rFont val="Symbol"/>
        <family val="0"/>
        <charset val="238"/>
      </rPr>
      <t xml:space="preserve"></t>
    </r>
    <r>
      <rPr>
        <i val="true"/>
        <sz val="10"/>
        <rFont val="Arial"/>
        <family val="2"/>
        <charset val="238"/>
      </rPr>
      <t xml:space="preserve">h</t>
    </r>
  </si>
  <si>
    <t xml:space="preserve">UWAGA!</t>
  </si>
  <si>
    <t xml:space="preserve">Za każdym razem gdy zmienisz parametry, wybierz aktualną wartość współczynnika strat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</si>
</sst>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000"/>
    <numFmt numFmtId="166" formatCode="General"/>
    <numFmt numFmtId="167" formatCode="#,##0.00"/>
    <numFmt numFmtId="168" formatCode="#,##0"/>
    <numFmt numFmtId="169" formatCode="#,##0.000000"/>
    <numFmt numFmtId="170" formatCode="#,##0.000"/>
    <numFmt numFmtId="171" formatCode="#,##0.000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i val="true"/>
      <sz val="10"/>
      <name val="Symbol"/>
      <family val="1"/>
      <charset val="2"/>
    </font>
    <font>
      <i val="true"/>
      <sz val="8"/>
      <name val="Arial"/>
      <family val="2"/>
      <charset val="238"/>
    </font>
    <font>
      <i val="true"/>
      <sz val="10"/>
      <name val="Symbol"/>
      <family val="0"/>
      <charset val="238"/>
    </font>
    <font>
      <b val="true"/>
      <sz val="10"/>
      <color rgb="FFC9211E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3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G70" activeCellId="0" sqref="G7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26.95"/>
    <col collapsed="false" customWidth="true" hidden="false" outlineLevel="0" max="3" min="3" style="0" width="7.92"/>
    <col collapsed="false" customWidth="true" hidden="false" outlineLevel="0" max="5" min="4" style="0" width="8.61"/>
  </cols>
  <sheetData>
    <row r="1" customFormat="false" ht="15" hidden="false" customHeight="false" outlineLevel="0" collapsed="false">
      <c r="A1" s="1" t="s">
        <v>0</v>
      </c>
    </row>
    <row r="3" customFormat="false" ht="12.8" hidden="false" customHeight="false" outlineLevel="0" collapsed="false">
      <c r="B3" s="2" t="s">
        <v>1</v>
      </c>
      <c r="C3" s="0" t="s">
        <v>2</v>
      </c>
    </row>
    <row r="5" customFormat="false" ht="12.8" hidden="false" customHeight="false" outlineLevel="0" collapsed="false">
      <c r="B5" s="0" t="s">
        <v>3</v>
      </c>
      <c r="C5" s="3" t="s">
        <v>4</v>
      </c>
      <c r="D5" s="0" t="n">
        <v>60</v>
      </c>
      <c r="E5" s="0" t="s">
        <v>5</v>
      </c>
    </row>
    <row r="6" customFormat="false" ht="12.8" hidden="false" customHeight="false" outlineLevel="0" collapsed="false">
      <c r="C6" s="4"/>
    </row>
    <row r="7" customFormat="false" ht="12.8" hidden="false" customHeight="false" outlineLevel="0" collapsed="false">
      <c r="C7" s="4"/>
    </row>
    <row r="8" customFormat="false" ht="12.8" hidden="false" customHeight="false" outlineLevel="0" collapsed="false">
      <c r="C8" s="4"/>
    </row>
    <row r="9" customFormat="false" ht="12.8" hidden="false" customHeight="false" outlineLevel="0" collapsed="false">
      <c r="B9" s="0" t="s">
        <v>6</v>
      </c>
      <c r="C9" s="3" t="s">
        <v>7</v>
      </c>
      <c r="D9" s="0" t="n">
        <v>100</v>
      </c>
      <c r="E9" s="0" t="s">
        <v>8</v>
      </c>
    </row>
    <row r="10" customFormat="false" ht="12.8" hidden="false" customHeight="false" outlineLevel="0" collapsed="false">
      <c r="C10" s="3"/>
    </row>
    <row r="11" customFormat="false" ht="12.8" hidden="false" customHeight="false" outlineLevel="0" collapsed="false">
      <c r="C11" s="4"/>
    </row>
    <row r="12" customFormat="false" ht="12.8" hidden="false" customHeight="false" outlineLevel="0" collapsed="false">
      <c r="C12" s="4"/>
    </row>
    <row r="13" customFormat="false" ht="12.8" hidden="false" customHeight="false" outlineLevel="0" collapsed="false">
      <c r="B13" s="0" t="s">
        <v>9</v>
      </c>
      <c r="C13" s="3" t="s">
        <v>10</v>
      </c>
      <c r="D13" s="0" t="n">
        <f aca="false">F13/100</f>
        <v>0.05</v>
      </c>
      <c r="E13" s="0" t="s">
        <v>8</v>
      </c>
      <c r="F13" s="5" t="n">
        <v>5</v>
      </c>
    </row>
    <row r="14" customFormat="false" ht="12.8" hidden="false" customHeight="false" outlineLevel="0" collapsed="false">
      <c r="C14" s="3"/>
    </row>
    <row r="17" customFormat="false" ht="12.8" hidden="false" customHeight="false" outlineLevel="0" collapsed="false">
      <c r="B17" s="0" t="s">
        <v>11</v>
      </c>
      <c r="C17" s="6" t="s">
        <v>12</v>
      </c>
      <c r="D17" s="0" t="n">
        <v>1</v>
      </c>
      <c r="E17" s="0" t="s">
        <v>13</v>
      </c>
    </row>
    <row r="21" customFormat="false" ht="12.8" hidden="false" customHeight="false" outlineLevel="0" collapsed="false">
      <c r="B21" s="0" t="s">
        <v>14</v>
      </c>
      <c r="C21" s="3" t="s">
        <v>15</v>
      </c>
      <c r="D21" s="0" t="n">
        <v>100</v>
      </c>
      <c r="E21" s="0" t="s">
        <v>16</v>
      </c>
    </row>
    <row r="22" customFormat="false" ht="12.8" hidden="false" customHeight="false" outlineLevel="0" collapsed="false">
      <c r="C22" s="3"/>
    </row>
    <row r="23" customFormat="false" ht="12.8" hidden="false" customHeight="false" outlineLevel="0" collapsed="false">
      <c r="C23" s="3"/>
    </row>
    <row r="25" customFormat="false" ht="12.8" hidden="false" customHeight="false" outlineLevel="0" collapsed="false">
      <c r="B25" s="2" t="s">
        <v>17</v>
      </c>
      <c r="C25" s="0" t="s">
        <v>18</v>
      </c>
    </row>
    <row r="27" customFormat="false" ht="12.8" hidden="false" customHeight="false" outlineLevel="0" collapsed="false">
      <c r="B27" s="0" t="s">
        <v>3</v>
      </c>
      <c r="C27" s="3" t="s">
        <v>4</v>
      </c>
      <c r="D27" s="7" t="n">
        <f aca="false">D5/3600</f>
        <v>0.0166666666666667</v>
      </c>
      <c r="E27" s="0" t="s">
        <v>19</v>
      </c>
    </row>
    <row r="28" customFormat="false" ht="12.8" hidden="false" customHeight="false" outlineLevel="0" collapsed="false">
      <c r="B28" s="0" t="s">
        <v>6</v>
      </c>
      <c r="C28" s="8" t="s">
        <v>7</v>
      </c>
      <c r="D28" s="0" t="n">
        <v>0.1</v>
      </c>
      <c r="E28" s="0" t="s">
        <v>16</v>
      </c>
    </row>
    <row r="29" customFormat="false" ht="12.8" hidden="false" customHeight="false" outlineLevel="0" collapsed="false">
      <c r="B29" s="0" t="s">
        <v>9</v>
      </c>
      <c r="C29" s="3" t="s">
        <v>10</v>
      </c>
      <c r="D29" s="9" t="n">
        <f aca="false">D13/1000</f>
        <v>5E-005</v>
      </c>
      <c r="E29" s="0" t="s">
        <v>16</v>
      </c>
    </row>
    <row r="30" customFormat="false" ht="12.8" hidden="false" customHeight="false" outlineLevel="0" collapsed="false">
      <c r="B30" s="0" t="s">
        <v>11</v>
      </c>
      <c r="C30" s="6" t="s">
        <v>12</v>
      </c>
      <c r="D30" s="0" t="n">
        <f aca="false">D17/1000000</f>
        <v>1E-006</v>
      </c>
      <c r="E30" s="0" t="s">
        <v>20</v>
      </c>
    </row>
    <row r="33" customFormat="false" ht="12.8" hidden="false" customHeight="false" outlineLevel="0" collapsed="false">
      <c r="B33" s="2" t="s">
        <v>21</v>
      </c>
      <c r="C33" s="0" t="s">
        <v>22</v>
      </c>
    </row>
    <row r="35" customFormat="false" ht="12.8" hidden="false" customHeight="false" outlineLevel="0" collapsed="false">
      <c r="B35" s="0" t="s">
        <v>23</v>
      </c>
      <c r="C35" s="3" t="s">
        <v>24</v>
      </c>
      <c r="D35" s="0" t="n">
        <f aca="false">PI()*D28^2/4</f>
        <v>0.00785398163397448</v>
      </c>
      <c r="E35" s="0" t="s">
        <v>25</v>
      </c>
    </row>
    <row r="36" customFormat="false" ht="12.8" hidden="false" customHeight="false" outlineLevel="0" collapsed="false">
      <c r="B36" s="0" t="s">
        <v>26</v>
      </c>
      <c r="C36" s="3" t="s">
        <v>27</v>
      </c>
      <c r="D36" s="10" t="n">
        <f aca="false">D27/D35</f>
        <v>2.12206590789194</v>
      </c>
      <c r="E36" s="0" t="s">
        <v>28</v>
      </c>
    </row>
    <row r="37" customFormat="false" ht="12.8" hidden="false" customHeight="false" outlineLevel="0" collapsed="false">
      <c r="B37" s="0" t="s">
        <v>29</v>
      </c>
      <c r="C37" s="3" t="s">
        <v>30</v>
      </c>
      <c r="D37" s="11" t="n">
        <f aca="false">D29/D28</f>
        <v>0.0005</v>
      </c>
    </row>
    <row r="38" customFormat="false" ht="12.8" hidden="false" customHeight="false" outlineLevel="0" collapsed="false">
      <c r="B38" s="0" t="s">
        <v>31</v>
      </c>
      <c r="C38" s="3" t="s">
        <v>32</v>
      </c>
      <c r="D38" s="12" t="n">
        <f aca="false">D36*D28/D30</f>
        <v>212206.590789194</v>
      </c>
    </row>
    <row r="39" customFormat="false" ht="12.8" hidden="false" customHeight="false" outlineLevel="0" collapsed="false">
      <c r="B39" s="0" t="s">
        <v>33</v>
      </c>
      <c r="C39" s="3" t="s">
        <v>34</v>
      </c>
      <c r="D39" s="13" t="n">
        <f aca="false">23/D38</f>
        <v>0.000108384946548848</v>
      </c>
    </row>
    <row r="40" customFormat="false" ht="12.8" hidden="false" customHeight="false" outlineLevel="0" collapsed="false">
      <c r="C40" s="3"/>
    </row>
    <row r="42" customFormat="false" ht="12.8" hidden="false" customHeight="false" outlineLevel="0" collapsed="false">
      <c r="B42" s="2" t="s">
        <v>35</v>
      </c>
      <c r="C42" s="0" t="s">
        <v>36</v>
      </c>
      <c r="D42" s="13"/>
    </row>
    <row r="43" customFormat="false" ht="12.8" hidden="false" customHeight="false" outlineLevel="0" collapsed="false">
      <c r="D43" s="14"/>
    </row>
    <row r="44" customFormat="false" ht="12.8" hidden="false" customHeight="false" outlineLevel="0" collapsed="false">
      <c r="B44" s="0" t="s">
        <v>37</v>
      </c>
      <c r="D44" s="15" t="str">
        <f aca="false">IF(D37&lt;D39,"TAK","NIE")</f>
        <v>NIE</v>
      </c>
    </row>
    <row r="45" customFormat="false" ht="12.8" hidden="false" customHeight="false" outlineLevel="0" collapsed="false">
      <c r="D45" s="16"/>
    </row>
    <row r="46" customFormat="false" ht="12.8" hidden="false" customHeight="false" outlineLevel="0" collapsed="false">
      <c r="B46" s="2" t="s">
        <v>38</v>
      </c>
      <c r="C46" s="0" t="s">
        <v>39</v>
      </c>
      <c r="D46" s="16"/>
    </row>
    <row r="47" customFormat="false" ht="12.8" hidden="false" customHeight="false" outlineLevel="0" collapsed="false">
      <c r="D47" s="16"/>
    </row>
    <row r="48" customFormat="false" ht="12.8" hidden="false" customHeight="false" outlineLevel="0" collapsed="false">
      <c r="C48" s="0" t="s">
        <v>40</v>
      </c>
    </row>
    <row r="49" customFormat="false" ht="12.8" hidden="false" customHeight="false" outlineLevel="0" collapsed="false">
      <c r="C49" s="0" t="s">
        <v>41</v>
      </c>
    </row>
    <row r="51" customFormat="false" ht="12.8" hidden="false" customHeight="false" outlineLevel="0" collapsed="false">
      <c r="B51" s="0" t="s">
        <v>42</v>
      </c>
      <c r="C51" s="3" t="s">
        <v>43</v>
      </c>
      <c r="D51" s="0" t="n">
        <v>0.001</v>
      </c>
    </row>
    <row r="52" customFormat="false" ht="12.8" hidden="false" customHeight="false" outlineLevel="0" collapsed="false">
      <c r="B52" s="0" t="s">
        <v>44</v>
      </c>
      <c r="C52" s="17" t="s">
        <v>45</v>
      </c>
      <c r="D52" s="0" t="n">
        <v>0.01</v>
      </c>
    </row>
    <row r="54" customFormat="false" ht="13.4" hidden="false" customHeight="false" outlineLevel="0" collapsed="false">
      <c r="C54" s="18" t="s">
        <v>46</v>
      </c>
      <c r="D54" s="19" t="s">
        <v>47</v>
      </c>
      <c r="E54" s="18" t="s">
        <v>48</v>
      </c>
    </row>
    <row r="56" customFormat="false" ht="12.8" hidden="false" customHeight="false" outlineLevel="0" collapsed="false">
      <c r="B56" s="0" t="n">
        <v>1</v>
      </c>
      <c r="C56" s="20" t="n">
        <f aca="false">D52</f>
        <v>0.01</v>
      </c>
      <c r="D56" s="20" t="n">
        <f aca="false">(-2*LOG(2.51/D$38/C56^0.5 + D$37/3.72))^-2</f>
        <v>0.0193178808797719</v>
      </c>
      <c r="E56" s="7" t="n">
        <f aca="false">C56-D56</f>
        <v>-0.00931788087977186</v>
      </c>
    </row>
    <row r="57" customFormat="false" ht="12.8" hidden="false" customHeight="false" outlineLevel="0" collapsed="false">
      <c r="B57" s="0" t="n">
        <v>2</v>
      </c>
      <c r="C57" s="20" t="n">
        <f aca="false">C56+D$51</f>
        <v>0.011</v>
      </c>
      <c r="D57" s="20" t="n">
        <f aca="false">(-2*LOG(2.51/D$38/C57^0.5 + D$37/3.72))^-2</f>
        <v>0.0192155615648705</v>
      </c>
      <c r="E57" s="7" t="n">
        <f aca="false">C57-D57</f>
        <v>-0.00821556156487051</v>
      </c>
    </row>
    <row r="58" customFormat="false" ht="12.8" hidden="false" customHeight="false" outlineLevel="0" collapsed="false">
      <c r="B58" s="0" t="n">
        <v>3</v>
      </c>
      <c r="C58" s="20" t="n">
        <f aca="false">C57+D$51</f>
        <v>0.012</v>
      </c>
      <c r="D58" s="20" t="n">
        <f aca="false">(-2*LOG(2.51/D$38/C58^0.5 + D$37/3.72))^-2</f>
        <v>0.0191251197487447</v>
      </c>
      <c r="E58" s="7" t="n">
        <f aca="false">C58-D58</f>
        <v>-0.0071251197487447</v>
      </c>
    </row>
    <row r="59" customFormat="false" ht="12.8" hidden="false" customHeight="false" outlineLevel="0" collapsed="false">
      <c r="B59" s="0" t="n">
        <v>4</v>
      </c>
      <c r="C59" s="20" t="n">
        <f aca="false">C58+D$51</f>
        <v>0.013</v>
      </c>
      <c r="D59" s="20" t="n">
        <f aca="false">(-2*LOG(2.51/D$38/C59^0.5 + D$37/3.72))^-2</f>
        <v>0.0190443690567182</v>
      </c>
      <c r="E59" s="7" t="n">
        <f aca="false">C59-D59</f>
        <v>-0.00604436905671824</v>
      </c>
    </row>
    <row r="60" customFormat="false" ht="12.8" hidden="false" customHeight="false" outlineLevel="0" collapsed="false">
      <c r="B60" s="0" t="n">
        <v>5</v>
      </c>
      <c r="C60" s="20" t="n">
        <f aca="false">C59+D$51</f>
        <v>0.014</v>
      </c>
      <c r="D60" s="20" t="n">
        <f aca="false">(-2*LOG(2.51/D$38/C60^0.5 + D$37/3.72))^-2</f>
        <v>0.0189716543585935</v>
      </c>
      <c r="E60" s="7" t="n">
        <f aca="false">C60-D60</f>
        <v>-0.0049716543585935</v>
      </c>
    </row>
    <row r="61" customFormat="false" ht="12.8" hidden="false" customHeight="false" outlineLevel="0" collapsed="false">
      <c r="B61" s="0" t="n">
        <v>6</v>
      </c>
      <c r="C61" s="20" t="n">
        <f aca="false">C60+D$51</f>
        <v>0.015</v>
      </c>
      <c r="D61" s="20" t="n">
        <f aca="false">(-2*LOG(2.51/D$38/C61^0.5 + D$37/3.72))^-2</f>
        <v>0.018905695468997</v>
      </c>
      <c r="E61" s="7" t="n">
        <f aca="false">C61-D61</f>
        <v>-0.00390569546899698</v>
      </c>
    </row>
    <row r="62" customFormat="false" ht="12.8" hidden="false" customHeight="false" outlineLevel="0" collapsed="false">
      <c r="B62" s="0" t="n">
        <v>7</v>
      </c>
      <c r="C62" s="20" t="n">
        <f aca="false">C61+D$51</f>
        <v>0.016</v>
      </c>
      <c r="D62" s="20" t="n">
        <f aca="false">(-2*LOG(2.51/D$38/C62^0.5 + D$37/3.72))^-2</f>
        <v>0.0188454838475564</v>
      </c>
      <c r="E62" s="7" t="n">
        <f aca="false">C62-D62</f>
        <v>-0.00284548384755643</v>
      </c>
    </row>
    <row r="63" customFormat="false" ht="12.8" hidden="false" customHeight="false" outlineLevel="0" collapsed="false">
      <c r="B63" s="0" t="n">
        <v>8</v>
      </c>
      <c r="C63" s="20" t="n">
        <f aca="false">C62+D$51</f>
        <v>0.017</v>
      </c>
      <c r="D63" s="20" t="n">
        <f aca="false">(-2*LOG(2.51/D$38/C63^0.5 + D$37/3.72))^-2</f>
        <v>0.0187902122286989</v>
      </c>
      <c r="E63" s="7" t="n">
        <f aca="false">C63-D63</f>
        <v>-0.00179021222869891</v>
      </c>
    </row>
    <row r="64" customFormat="false" ht="12.8" hidden="false" customHeight="false" outlineLevel="0" collapsed="false">
      <c r="B64" s="0" t="n">
        <v>9</v>
      </c>
      <c r="C64" s="21" t="n">
        <f aca="false">C63+D$51</f>
        <v>0.018</v>
      </c>
      <c r="D64" s="21" t="n">
        <f aca="false">(-2*LOG(2.51/D$38/C64^0.5 + D$37/3.72))^-2</f>
        <v>0.0187392254170234</v>
      </c>
      <c r="E64" s="22" t="n">
        <f aca="false">C64-D64</f>
        <v>-0.000739225417023374</v>
      </c>
    </row>
    <row r="65" customFormat="false" ht="12.8" hidden="false" customHeight="false" outlineLevel="0" collapsed="false">
      <c r="B65" s="0" t="n">
        <v>10</v>
      </c>
      <c r="C65" s="23" t="n">
        <f aca="false">C64+D$51</f>
        <v>0.019</v>
      </c>
      <c r="D65" s="23" t="n">
        <f aca="false">(-2*LOG(2.51/D$38/C65^0.5 + D$37/3.72))^-2</f>
        <v>0.0186919850916734</v>
      </c>
      <c r="E65" s="24" t="n">
        <f aca="false">C65-D65</f>
        <v>0.000308014908326649</v>
      </c>
      <c r="F65" s="11" t="s">
        <v>49</v>
      </c>
    </row>
    <row r="66" customFormat="false" ht="12.8" hidden="false" customHeight="false" outlineLevel="0" collapsed="false">
      <c r="B66" s="0" t="n">
        <v>11</v>
      </c>
      <c r="C66" s="21" t="n">
        <f aca="false">C65+D$51</f>
        <v>0.02</v>
      </c>
      <c r="D66" s="21" t="n">
        <f aca="false">(-2*LOG(2.51/D$38/C66^0.5 + D$37/3.72))^-2</f>
        <v>0.0186480441234696</v>
      </c>
      <c r="E66" s="22" t="n">
        <f aca="false">C66-D66</f>
        <v>0.00135195587653045</v>
      </c>
    </row>
    <row r="67" customFormat="false" ht="12.8" hidden="false" customHeight="false" outlineLevel="0" collapsed="false">
      <c r="B67" s="0" t="n">
        <v>12</v>
      </c>
      <c r="C67" s="20" t="n">
        <f aca="false">C66+D$51</f>
        <v>0.021</v>
      </c>
      <c r="D67" s="20" t="n">
        <f aca="false">(-2*LOG(2.51/D$38/C67^0.5 + D$37/3.72))^-2</f>
        <v>0.0186070274991021</v>
      </c>
      <c r="E67" s="7" t="n">
        <f aca="false">C67-D67</f>
        <v>0.00239297250089793</v>
      </c>
    </row>
    <row r="68" customFormat="false" ht="12.8" hidden="false" customHeight="false" outlineLevel="0" collapsed="false">
      <c r="B68" s="0" t="n">
        <v>13</v>
      </c>
      <c r="C68" s="20" t="n">
        <f aca="false">C67+D$51</f>
        <v>0.022</v>
      </c>
      <c r="D68" s="20" t="n">
        <f aca="false">(-2*LOG(2.51/D$38/C68^0.5 + D$37/3.72))^-2</f>
        <v>0.0185686179271627</v>
      </c>
      <c r="E68" s="7" t="n">
        <f aca="false">C68-D68</f>
        <v>0.00343138207283727</v>
      </c>
    </row>
    <row r="69" customFormat="false" ht="12.8" hidden="false" customHeight="false" outlineLevel="0" collapsed="false">
      <c r="B69" s="0" t="n">
        <v>14</v>
      </c>
      <c r="C69" s="20" t="n">
        <f aca="false">C68+D$51</f>
        <v>0.023</v>
      </c>
      <c r="D69" s="20" t="n">
        <f aca="false">(-2*LOG(2.51/D$38/C69^0.5 + D$37/3.72))^-2</f>
        <v>0.0185325448218057</v>
      </c>
      <c r="E69" s="7" t="n">
        <f aca="false">C69-D69</f>
        <v>0.00446745517819432</v>
      </c>
    </row>
    <row r="70" customFormat="false" ht="12.8" hidden="false" customHeight="false" outlineLevel="0" collapsed="false">
      <c r="B70" s="0" t="n">
        <v>15</v>
      </c>
      <c r="C70" s="20" t="n">
        <f aca="false">C69+D$51</f>
        <v>0.024</v>
      </c>
      <c r="D70" s="20" t="n">
        <f aca="false">(-2*LOG(2.51/D$38/C70^0.5 + D$37/3.72))^-2</f>
        <v>0.0184985757627693</v>
      </c>
      <c r="E70" s="7" t="n">
        <f aca="false">C70-D70</f>
        <v>0.00550142423723075</v>
      </c>
    </row>
    <row r="71" customFormat="false" ht="12.8" hidden="false" customHeight="false" outlineLevel="0" collapsed="false">
      <c r="B71" s="0" t="n">
        <v>16</v>
      </c>
      <c r="C71" s="20" t="n">
        <f aca="false">C70+D$51</f>
        <v>0.025</v>
      </c>
      <c r="D71" s="20" t="n">
        <f aca="false">(-2*LOG(2.51/D$38/C71^0.5 + D$37/3.72))^-2</f>
        <v>0.0184665097976781</v>
      </c>
      <c r="E71" s="7" t="n">
        <f aca="false">C71-D71</f>
        <v>0.00653349020232191</v>
      </c>
    </row>
    <row r="72" customFormat="false" ht="12.8" hidden="false" customHeight="false" outlineLevel="0" collapsed="false">
      <c r="B72" s="0" t="n">
        <v>17</v>
      </c>
      <c r="C72" s="20" t="n">
        <f aca="false">C71+D$51</f>
        <v>0.026</v>
      </c>
      <c r="D72" s="20" t="n">
        <f aca="false">(-2*LOG(2.51/D$38/C72^0.5 + D$37/3.72))^-2</f>
        <v>0.0184361721332142</v>
      </c>
      <c r="E72" s="7" t="n">
        <f aca="false">C72-D72</f>
        <v>0.00756382786678584</v>
      </c>
    </row>
    <row r="73" customFormat="false" ht="12.8" hidden="false" customHeight="false" outlineLevel="0" collapsed="false">
      <c r="B73" s="0" t="n">
        <v>18</v>
      </c>
      <c r="C73" s="20" t="n">
        <f aca="false">C72+D$51</f>
        <v>0.027</v>
      </c>
      <c r="D73" s="20" t="n">
        <f aca="false">(-2*LOG(2.51/D$38/C73^0.5 + D$37/3.72))^-2</f>
        <v>0.0184074098861045</v>
      </c>
      <c r="E73" s="7" t="n">
        <f aca="false">C73-D73</f>
        <v>0.0085925901138955</v>
      </c>
    </row>
    <row r="74" customFormat="false" ht="12.8" hidden="false" customHeight="false" outlineLevel="0" collapsed="false">
      <c r="B74" s="0" t="n">
        <v>19</v>
      </c>
      <c r="C74" s="20" t="n">
        <f aca="false">C73+D$51</f>
        <v>0.028</v>
      </c>
      <c r="D74" s="20" t="n">
        <f aca="false">(-2*LOG(2.51/D$38/C74^0.5 + D$37/3.72))^-2</f>
        <v>0.0183800886518705</v>
      </c>
      <c r="E74" s="7" t="n">
        <f aca="false">C74-D74</f>
        <v>0.00961991134812949</v>
      </c>
    </row>
    <row r="75" customFormat="false" ht="12.8" hidden="false" customHeight="false" outlineLevel="0" collapsed="false">
      <c r="B75" s="0" t="n">
        <v>20</v>
      </c>
      <c r="C75" s="20" t="n">
        <f aca="false">C74+D$51</f>
        <v>0.029</v>
      </c>
      <c r="D75" s="20" t="n">
        <f aca="false">(-2*LOG(2.51/D$38/C75^0.5 + D$37/3.72))^-2</f>
        <v>0.0183540897110551</v>
      </c>
      <c r="E75" s="7" t="n">
        <f aca="false">C75-D75</f>
        <v>0.0106459102889449</v>
      </c>
    </row>
    <row r="76" customFormat="false" ht="12.8" hidden="false" customHeight="false" outlineLevel="0" collapsed="false">
      <c r="B76" s="0" t="n">
        <v>21</v>
      </c>
      <c r="C76" s="20" t="n">
        <f aca="false">C75+D$51</f>
        <v>0.03</v>
      </c>
      <c r="D76" s="20" t="n">
        <f aca="false">(-2*LOG(2.51/D$38/C76^0.5 + D$37/3.72))^-2</f>
        <v>0.0183293077371045</v>
      </c>
      <c r="E76" s="7" t="n">
        <f aca="false">C76-D76</f>
        <v>0.0116706922628955</v>
      </c>
    </row>
    <row r="77" customFormat="false" ht="12.8" hidden="false" customHeight="false" outlineLevel="0" collapsed="false">
      <c r="B77" s="0" t="n">
        <v>22</v>
      </c>
      <c r="C77" s="20" t="n">
        <f aca="false">C76+D$51</f>
        <v>0.031</v>
      </c>
      <c r="D77" s="20" t="n">
        <f aca="false">(-2*LOG(2.51/D$38/C77^0.5 + D$37/3.72))^-2</f>
        <v>0.0183056489024906</v>
      </c>
      <c r="E77" s="7" t="n">
        <f aca="false">C77-D77</f>
        <v>0.0126943510975094</v>
      </c>
    </row>
    <row r="78" customFormat="false" ht="12.8" hidden="false" customHeight="false" outlineLevel="0" collapsed="false">
      <c r="B78" s="0" t="n">
        <v>23</v>
      </c>
      <c r="C78" s="20" t="n">
        <f aca="false">C77+D$51</f>
        <v>0.032</v>
      </c>
      <c r="D78" s="20" t="n">
        <f aca="false">(-2*LOG(2.51/D$38/C78^0.5 + D$37/3.72))^-2</f>
        <v>0.0182830293035565</v>
      </c>
      <c r="E78" s="7" t="n">
        <f aca="false">C78-D78</f>
        <v>0.0137169706964435</v>
      </c>
    </row>
    <row r="79" customFormat="false" ht="12.8" hidden="false" customHeight="false" outlineLevel="0" collapsed="false">
      <c r="B79" s="0" t="n">
        <v>24</v>
      </c>
      <c r="C79" s="20" t="n">
        <f aca="false">C78+D$51</f>
        <v>0.033</v>
      </c>
      <c r="D79" s="20" t="n">
        <f aca="false">(-2*LOG(2.51/D$38/C79^0.5 + D$37/3.72))^-2</f>
        <v>0.0182613736423862</v>
      </c>
      <c r="E79" s="7" t="n">
        <f aca="false">C79-D79</f>
        <v>0.0147386263576138</v>
      </c>
    </row>
    <row r="80" customFormat="false" ht="12.8" hidden="false" customHeight="false" outlineLevel="0" collapsed="false">
      <c r="B80" s="0" t="n">
        <v>25</v>
      </c>
      <c r="C80" s="20" t="n">
        <f aca="false">C79+D$51</f>
        <v>0.034</v>
      </c>
      <c r="D80" s="20" t="n">
        <f aca="false">(-2*LOG(2.51/D$38/C80^0.5 + D$37/3.72))^-2</f>
        <v>0.0182406141174109</v>
      </c>
      <c r="E80" s="7" t="n">
        <f aca="false">C80-D80</f>
        <v>0.0157593858825892</v>
      </c>
    </row>
    <row r="81" customFormat="false" ht="12.8" hidden="false" customHeight="false" outlineLevel="0" collapsed="false">
      <c r="B81" s="0" t="n">
        <v>26</v>
      </c>
      <c r="C81" s="20" t="n">
        <f aca="false">C80+D$51</f>
        <v>0.035</v>
      </c>
      <c r="D81" s="20" t="n">
        <f aca="false">(-2*LOG(2.51/D$38/C81^0.5 + D$37/3.72))^-2</f>
        <v>0.0182206894846639</v>
      </c>
      <c r="E81" s="7" t="n">
        <f aca="false">C81-D81</f>
        <v>0.0167793105153361</v>
      </c>
    </row>
    <row r="82" customFormat="false" ht="12.8" hidden="false" customHeight="false" outlineLevel="0" collapsed="false">
      <c r="B82" s="0" t="n">
        <v>27</v>
      </c>
      <c r="C82" s="20" t="n">
        <f aca="false">C81+D$51</f>
        <v>0.036</v>
      </c>
      <c r="D82" s="20" t="n">
        <f aca="false">(-2*LOG(2.51/D$38/C82^0.5 + D$37/3.72))^-2</f>
        <v>0.0182015442594135</v>
      </c>
      <c r="E82" s="7" t="n">
        <f aca="false">C82-D82</f>
        <v>0.0177984557405865</v>
      </c>
    </row>
    <row r="83" customFormat="false" ht="12.8" hidden="false" customHeight="false" outlineLevel="0" collapsed="false">
      <c r="B83" s="0" t="n">
        <v>28</v>
      </c>
      <c r="C83" s="20" t="n">
        <f aca="false">C82+D$51</f>
        <v>0.037</v>
      </c>
      <c r="D83" s="20" t="n">
        <f aca="false">(-2*LOG(2.51/D$38/C83^0.5 + D$37/3.72))^-2</f>
        <v>0.0181831280339474</v>
      </c>
      <c r="E83" s="7" t="n">
        <f aca="false">C83-D83</f>
        <v>0.0188168719660526</v>
      </c>
    </row>
    <row r="84" customFormat="false" ht="12.8" hidden="false" customHeight="false" outlineLevel="0" collapsed="false">
      <c r="B84" s="0" t="n">
        <v>29</v>
      </c>
      <c r="C84" s="20" t="n">
        <f aca="false">C83+D$51</f>
        <v>0.038</v>
      </c>
      <c r="D84" s="20" t="n">
        <f aca="false">(-2*LOG(2.51/D$38/C84^0.5 + D$37/3.72))^-2</f>
        <v>0.0181653948919946</v>
      </c>
      <c r="E84" s="7" t="n">
        <f aca="false">C84-D84</f>
        <v>0.0198346051080054</v>
      </c>
    </row>
    <row r="85" customFormat="false" ht="12.8" hidden="false" customHeight="false" outlineLevel="0" collapsed="false">
      <c r="B85" s="0" t="n">
        <v>30</v>
      </c>
      <c r="C85" s="20" t="n">
        <f aca="false">C84+D$51</f>
        <v>0.039</v>
      </c>
      <c r="D85" s="20" t="n">
        <f aca="false">(-2*LOG(2.51/D$38/C85^0.5 + D$37/3.72))^-2</f>
        <v>0.0181483029039647</v>
      </c>
      <c r="E85" s="7" t="n">
        <f aca="false">C85-D85</f>
        <v>0.0208516970960353</v>
      </c>
    </row>
    <row r="88" customFormat="false" ht="12.8" hidden="false" customHeight="false" outlineLevel="0" collapsed="false">
      <c r="B88" s="2" t="s">
        <v>50</v>
      </c>
      <c r="C88" s="0" t="s">
        <v>51</v>
      </c>
    </row>
    <row r="90" customFormat="false" ht="13.4" hidden="false" customHeight="false" outlineLevel="0" collapsed="false">
      <c r="B90" s="0" t="s">
        <v>52</v>
      </c>
      <c r="C90" s="17" t="s">
        <v>53</v>
      </c>
      <c r="D90" s="25" t="n">
        <f aca="false">C65*D21/D28*D36^2/2/9.81</f>
        <v>4.36086190781384</v>
      </c>
      <c r="E90" s="0" t="s">
        <v>16</v>
      </c>
    </row>
    <row r="92" customFormat="false" ht="12.8" hidden="false" customHeight="false" outlineLevel="0" collapsed="false">
      <c r="B92" s="26" t="s">
        <v>54</v>
      </c>
      <c r="C92" s="26"/>
      <c r="D92" s="26"/>
      <c r="E92" s="26"/>
      <c r="F92" s="26"/>
      <c r="G92" s="26"/>
    </row>
    <row r="93" customFormat="false" ht="12.8" hidden="false" customHeight="false" outlineLevel="0" collapsed="false">
      <c r="B93" s="26" t="s">
        <v>55</v>
      </c>
      <c r="C93" s="26"/>
      <c r="D93" s="26"/>
      <c r="E93" s="26"/>
      <c r="F93" s="26"/>
      <c r="G93" s="26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2020-06-27T07:56:40Z</dcterms:created>
  <dc:creator/>
  <dc:description/>
  <dc:language>pl-PL</dc:language>
  <cp:lastModifiedBy/>
  <dcterms:modified xsi:type="dcterms:W3CDTF">2020-06-29T17:10:48Z</dcterms:modified>
  <cp:revision>6</cp:revision>
  <dc:subject/>
  <dc:title/>
</cp:coreProperties>
</file>